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xr:revisionPtr revIDLastSave="0" documentId="13_ncr:1_{4C0D1766-FC61-4FB7-87A7-AF6E72F7ECD6}" xr6:coauthVersionLast="47" xr6:coauthVersionMax="47" xr10:uidLastSave="{00000000-0000-0000-0000-000000000000}"/>
  <bookViews>
    <workbookView xWindow="-120" yWindow="-120" windowWidth="29040" windowHeight="15840" activeTab="1" xr2:uid="{00000000-000D-0000-FFFF-FFFF00000000}"/>
  </bookViews>
  <sheets>
    <sheet name="გეგმა 2024-2026" sheetId="1" r:id="rId1"/>
    <sheet name="ჯამი" sheetId="2" r:id="rId2"/>
  </sheets>
  <definedNames>
    <definedName name="_Hlk131512594" localSheetId="0">'გეგმა 2024-2026'!$A$87</definedName>
    <definedName name="_xlnm.Print_Area" localSheetId="0">'გეგმა 2024-2026'!$A$1:$R$175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 l="1"/>
  <c r="B9" i="2" s="1"/>
  <c r="B12" i="2"/>
  <c r="B11" i="2"/>
  <c r="B10" i="2"/>
  <c r="B8" i="2"/>
  <c r="B6" i="2"/>
  <c r="B4" i="2"/>
  <c r="B3" i="2"/>
  <c r="B13" i="2" l="1"/>
  <c r="C12" i="2" s="1"/>
  <c r="B5" i="2"/>
  <c r="B15" i="2" l="1"/>
  <c r="C13" i="2" s="1"/>
  <c r="C11" i="2"/>
  <c r="C8" i="2"/>
  <c r="C4" i="2"/>
  <c r="C7" i="2"/>
  <c r="C6" i="2"/>
  <c r="C3" i="2"/>
  <c r="C10" i="2"/>
  <c r="C5" i="2" l="1"/>
  <c r="C9" i="2"/>
</calcChain>
</file>

<file path=xl/sharedStrings.xml><?xml version="1.0" encoding="utf-8"?>
<sst xmlns="http://schemas.openxmlformats.org/spreadsheetml/2006/main" count="822" uniqueCount="416">
  <si>
    <t>ხედვა</t>
  </si>
  <si>
    <t>სექტორული პრიორიტეტი</t>
  </si>
  <si>
    <t>მეწარმეობა</t>
  </si>
  <si>
    <t>მიზანი 1</t>
  </si>
  <si>
    <t>მდგრადი განვითარების მიზნებთან (SDGs) კავშირი:</t>
  </si>
  <si>
    <t>გავლენის ინდიკატორი 1.1:</t>
  </si>
  <si>
    <t>საბაზისო</t>
  </si>
  <si>
    <t>საშუალოვადიანი სამიზნე</t>
  </si>
  <si>
    <t>საბოლოო სამიზნე</t>
  </si>
  <si>
    <t>დადასტურების წყარო</t>
  </si>
  <si>
    <t>წელი</t>
  </si>
  <si>
    <t>მაჩვენებელი</t>
  </si>
  <si>
    <t>გავლენის ინდიკატორი 1.2:</t>
  </si>
  <si>
    <t>ამოცანა 1.1</t>
  </si>
  <si>
    <t>ამოცანის შედეგის ინდიკატორი 1.1.1:</t>
  </si>
  <si>
    <t xml:space="preserve"> საბოლოო სამიზნე</t>
  </si>
  <si>
    <t>ამოცანის შედეგის ინდიკატორი 1.1.2:</t>
  </si>
  <si>
    <t>რისკი</t>
  </si>
  <si>
    <t>აქტივობა</t>
  </si>
  <si>
    <t>მოკლე აღწერა</t>
  </si>
  <si>
    <t>აქტივობის შედეგის ინდიკატორი</t>
  </si>
  <si>
    <t>პასუხისმგებელი უწყება</t>
  </si>
  <si>
    <t>პარტნიორი უწყება</t>
  </si>
  <si>
    <t>შესრულების ვადა</t>
  </si>
  <si>
    <t>ბიუჯეტი</t>
  </si>
  <si>
    <t>დაფინანსების წყარო</t>
  </si>
  <si>
    <t>სახელმწიფო</t>
  </si>
  <si>
    <t>სხვა</t>
  </si>
  <si>
    <t>დეფიციტი</t>
  </si>
  <si>
    <t>ოდენობა</t>
  </si>
  <si>
    <t>კოდი</t>
  </si>
  <si>
    <t>ორგანიზაცია</t>
  </si>
  <si>
    <t>ამოცანა 1.2</t>
  </si>
  <si>
    <t>ამოცანის შედეგის ინდიკატორი 1.2.1:</t>
  </si>
  <si>
    <t>მიზანი 2</t>
  </si>
  <si>
    <t>გავლენის ინდიკატორი 2.1:</t>
  </si>
  <si>
    <t>ამოცანა 2.1</t>
  </si>
  <si>
    <t>ამოცანა 2.2</t>
  </si>
  <si>
    <t>ამოცანის შედეგის ინდიკატორი 2.2.1</t>
  </si>
  <si>
    <t>ამოცანა 2.3</t>
  </si>
  <si>
    <t>ინფრასტრუქტურა</t>
  </si>
  <si>
    <t>მიზანი 3</t>
  </si>
  <si>
    <t>გავლენის ინდიკატორი 3.1:</t>
  </si>
  <si>
    <t>საბოლოო  სამიზნე</t>
  </si>
  <si>
    <t>ამოცანა 3.1</t>
  </si>
  <si>
    <t>ამოცანა 3.2</t>
  </si>
  <si>
    <t>სერვისები</t>
  </si>
  <si>
    <t>ამოცანის შედეგის ინდიკატორი 3.1.2</t>
  </si>
  <si>
    <t>ამოცანის შედეგის ინდიკატორი 3.1.1</t>
  </si>
  <si>
    <t>ამოცანის შედეგის ინდიკატორი 3.2.1</t>
  </si>
  <si>
    <t>1, 8, 9, 10</t>
  </si>
  <si>
    <t>ემიგრაციული პროცესები, განსაკუთრებით ახალგაზრდებში; თანამონაწილეობისთვის ფინანსური ხელმისაწვდომობის ნაკლებობა.</t>
  </si>
  <si>
    <t>ემიგრაციული პროცესები, განსაკუთრებით ახალგაზრდებში; საკუთარი სახსრების და საგრანტო თანხის ნაკლებობა.</t>
  </si>
  <si>
    <t>ამოცანის შედეგის ინდიკატორი 1.2.2:</t>
  </si>
  <si>
    <t>სატენდერო და გზის რეაბილიტაციის პროცესის დროში შეფერხებები; კლიმატური მოვლენების გამო გზის საფარის გაუარესება.</t>
  </si>
  <si>
    <t>სატენდერო და ინფრასტრუქტურის მოწყობის პროცესის დროში შეფერხებები; კლიმატური მოვლენების გამო გზის საფარის გაუარესება.</t>
  </si>
  <si>
    <t>ამოცანის შედეგის ინდიკატორი 2.1.1</t>
  </si>
  <si>
    <t>ამოცანის შედეგის ინდიკატორი 2.3.1</t>
  </si>
  <si>
    <t>სატენდერო და ინფრასტრუქტურის მოწყობის პროცესის დროში შეფერხებები.</t>
  </si>
  <si>
    <t>ემიგრაციული პროცესების გამო სასკოლო და სკოლამდელი ასაკის მოსახლეობის, ასევე ახალგაზრდების შემცირება</t>
  </si>
  <si>
    <t>ემიგრაციული პროცესების გამო ახალგაზრდების შემცირება</t>
  </si>
  <si>
    <t>6,7, 9,10, 11</t>
  </si>
  <si>
    <t>3, 4, 11</t>
  </si>
  <si>
    <t>მაღალმთიან დასახლებებში მიკრო, მცირე და საშუალო მეწარმეობის მხარდაჭერა, განსაკუთრებით ახალგაზრდებს შორის</t>
  </si>
  <si>
    <t>მაღალმთიან დასახლებებში ეკონომიკის სტიმულირებაზე და ცხოვრების ხარისხის ამაღლებაზე ორიენტირებული საჯარო ინფრასტრუქტურის განვითარება</t>
  </si>
  <si>
    <t>მაღალმთიანი დასახლებების პროცენტული წილი, სადაც განხორციელდა ადგილობრივი ინფრასტრუქტურის მოწესრიგების პროექტები</t>
  </si>
  <si>
    <t>ამოცანის შედეგის ინდიკატორი 2.1.2</t>
  </si>
  <si>
    <t>მაღალმთიანი დასახლებების მაცხოვრებლებისთვის სერვისებზე ხელმისაწვდომობის გაუმჯობესება</t>
  </si>
  <si>
    <t>ამოცანის შედეგის ინდიკატორი 3.1.3</t>
  </si>
  <si>
    <t>გადამამუშავებელი სექტორის, მთის ნიშური პროდუქციის წარმოების და ტურიზმის მხარდაჭერა</t>
  </si>
  <si>
    <t>ამოცანის შედეგის ინდიკატორი 2.3.2</t>
  </si>
  <si>
    <t>საქართველოს სტატისტიკის ეროვნული სამსახური</t>
  </si>
  <si>
    <t>საქართველოს მაღალმთიანი დასახლებების განვითარების 2024-2030 წლების სტრატეგიის 2024-2026 წლების სამოქმედო გეგმა</t>
  </si>
  <si>
    <t>IV, 2026</t>
  </si>
  <si>
    <t xml:space="preserve">პროფესიული სტუდენტის ვაუჩერულ დაფინანსებაზე უზრუნველყოფილი იქნება დანამატი მაღალმთიან დასახლებებში პროფესიული განათლების მასწავლებლებისათვის </t>
  </si>
  <si>
    <t>საქართველოს განათლების, მეცნიერებისა და ახალგაზრდობის სამინისტრო</t>
  </si>
  <si>
    <t>900 000.00</t>
  </si>
  <si>
    <t>32 03 01</t>
  </si>
  <si>
    <t>32.07.01</t>
  </si>
  <si>
    <t>მაღალმთიან დასახლებებში მცხოვრები ფერმერებისათვის მოტობლოკების შეძენის თანადაფინანსება</t>
  </si>
  <si>
    <t>საქართველოს გარემოს დაცვისა და სოფლის მეურნეობის სამინისტრო
ააიპ სოფლის განვითარების სააგენტო</t>
  </si>
  <si>
    <t>31 05 10</t>
  </si>
  <si>
    <t>31 05 22</t>
  </si>
  <si>
    <t>საქართველოს გარემოს დაცვისა და სოფლის მეურნეობის სამინისტრო
სსიპ - გარემოს ეროვნული სააგენტო</t>
  </si>
  <si>
    <t>31 13</t>
  </si>
  <si>
    <t xml:space="preserve"> საქართველოს რთული რელიეფის გათვალისწინებით, ქვეყნის ტერიტორიაზე ფაქტიური ჰიდრომეტეოროლოგიური პირობების ობიექტურად შეფასების და მოსალოდნელი სტიქიური ჰიდრომეტეოროლოგიური მოვლენების დროულად პროგნოზირების  მიზნით, დაკვირვების ქსელის გაფართოება  </t>
  </si>
  <si>
    <t>ატმოსფეროს ზედა ფენებში (დედამიწის ზედაპირიდან 30-35 კმ სიმაღლემდე) მეტეოროლოგიური პარამეტრების გაზომვა, რაც აუცილებელია მოსალოდნელი ძლიერი ნალექების, შტორმული ქარების და მათგან გამოწვეული წყალმოვარდნების, ზღვის ძლიერი ღელვის, ღვარცოფებისა და სხვა სახის სტიქიური მოვლენების მაღალგამართლებადი პროგნოზების შესადგენად</t>
  </si>
  <si>
    <t>მწვანე კლიმატის ფონდი</t>
  </si>
  <si>
    <t>31 13 02</t>
  </si>
  <si>
    <t xml:space="preserve"> ძლიერი ნალექების გამომწვევი ღრუბლების  ფიქსაცია, განსაკუთრებით ისეთი ღრუბლების იდენტიფიცირება რომლებსაც შეუძლიათ გამოიწვიონ წყალმოვარდნები, მეწყერები და ღვარცოფები. აღნიშნულის საფუძველზე  ოპერატიულად გაიცემა გაფრთხილებები შესაძლო სტიქიების განვითარების შესახებ </t>
  </si>
  <si>
    <t>31 08 03</t>
  </si>
  <si>
    <t>SIDA, KFW</t>
  </si>
  <si>
    <t>კლიმატის ცვლილებით გამოწვეული კატასტორფების შესახებ სხვადასხვა სამიზნე ჯგუფებისთვის ტრენინგების, საგანმანალებლო აქტივობებისა და საინფორმაციო შეხვედრების ჩატარება მაღალმთიან დასახლებებში კლიმატის ცვლილებით გამოწვეული კატასტორფების მიმართ მოწყვლადი საზოგადოების ცნობიერების ამაღლების მიზნით</t>
  </si>
  <si>
    <t>საქართველოს გარემოს დაცვისა და სოფლის მეურნეობის სამინისტრო                   სსიპ - გარემოსდაცვითი ინფორმაციისა და განათლების ცენტრი</t>
  </si>
  <si>
    <t>GCF, SIDA, SDC, UNDP</t>
  </si>
  <si>
    <t>CNF</t>
  </si>
  <si>
    <t>საქართველოს გარემოს დაცვისა და სოფლის მეურნეობის სამინისტრო
სსიპ - ეროვნული სატყეო სააგენტო</t>
  </si>
  <si>
    <t>31 09 03</t>
  </si>
  <si>
    <t>მერქნული რესურსის მოპოვებაზე ხელმისაწვდომობის უზრუნველსაყოფად, წინასწარ შერჩეულ სატყეო უბნების ტერიტორიებზე არსებული სატყეო გზების რეაბილიტაცია ან/და ახალი გზების მოწყობა</t>
  </si>
  <si>
    <t xml:space="preserve">საქართველოს ეკონომიკისა და მდგრადი განვითარების სამინისტრო 
</t>
  </si>
  <si>
    <t>შპს "საქართველოს გაზის ტრანსპორტირების კომპანია"</t>
  </si>
  <si>
    <t>24 04 05</t>
  </si>
  <si>
    <t>საქართველოს სტატისტიკის ეროვნული სამსახური (შიდა და საერთაშორისო ვიზიტები, ჯამურად) (პროცენტული ზრდა შედარებულია საბაზისო  - 2023 წელთან შედარებით)</t>
  </si>
  <si>
    <t>შიდა ტურიზმის სტიმულირება</t>
  </si>
  <si>
    <t xml:space="preserve">24 05 02 </t>
  </si>
  <si>
    <t>ტურისტული სერვისების ხარისხის გაუმჯობესება</t>
  </si>
  <si>
    <t>24 05 02</t>
  </si>
  <si>
    <t>მაღალმთიან დასახლებებში ბუნებრივი რესურსების მდგრადი მართვის და გარემოსდაცვითი ინფრასტრუქტურის გაუმჯობესების ხელშეწყობა</t>
  </si>
  <si>
    <t>მაღალმთიან რეგიონებში საქმიან ეზოებში დასაქმებული თანამშრომელთა გადამზადება ხე-ტყის დამზადებასა და შრომის უსაფრთხოებაში</t>
  </si>
  <si>
    <t>ტყის დეგრადაციის შემცირების, საბაზრო მერქნის, და სოფლის მოსახლეობისთვის სათბობი შეშის მდგრადად დამზადების და მიწოდების უზრუნველსაყოფად საშეშე ხე-ტყის მდგრადი მიწოდების სამოდელო ჯაჭვის შექმნა. რაც მოიცავს სააგენტოს მიერ მართული "საქმიანი ეზოების"  სისტემაზე გადასვლას, სამასალე და საშეშე ხე-ტყის მიწოდების მიზნით.</t>
  </si>
  <si>
    <t>ამოცანის შედეგის ინდიკატორი 1.1.3:</t>
  </si>
  <si>
    <t>გავლენის ინდიკატორი 1.3:</t>
  </si>
  <si>
    <t>გავლენის ინდიკატორი 1.4:</t>
  </si>
  <si>
    <t>ამოცანის შედეგის ინდიკატორი 1.2.3:</t>
  </si>
  <si>
    <t>საქართველოს გარემოს დაცვისა და სოფლის მეურნეობის სამინისტროს ანგარიში</t>
  </si>
  <si>
    <t>30 07 01</t>
  </si>
  <si>
    <t>ტურისტული ლოკაციების რაოდენობა, სადაც განხორციელდა ტურისტული ინფრასტრუქტურის მოწყობის სამუშაოები</t>
  </si>
  <si>
    <t xml:space="preserve">სსიპ-საქართველოს შსს მომსახურების სააგენტოს მობილური ჯგუფები დაბა მესტიაში ამ ეტაპისთვის წელიწადში ორჯერ (თითო გასვლა 1 კვირის ხანგრძლივობით) ახორციელებენ  შემდეგ უფლებამოსილებას: სატრანსპორტო საშუალების საბაჟო დეკლარაციის შევსება, სატრანსპორტო საშუალების რეგისტრაცია, იარაღის რეგისტრაცია, ნასამართლობის შესახებ ცნობის გაცემა; მართვის მოწმობის მისაღები თეორიული გამოცდის მიღება, მართვის მოწმობების შეცვლა და დაკარგულის აღდგენა. </t>
  </si>
  <si>
    <t>შესაბამისი საბაზისო მაჩვენებელი განისაზღვრება 2025 წელს</t>
  </si>
  <si>
    <t>ამოცანის შედეგის ინდიკატორი 1.2.4:</t>
  </si>
  <si>
    <t>მაღალმთიან დასახლებებში სამუშაო ადგილების შექმნა  ადგილობრივი ეკონომიკის დივერსიფიკაციის გზით</t>
  </si>
  <si>
    <t>3.1.5.1. გადამზადებულია ტურიზმის სექტორში დასაქმებული და დასაქმების მსურველი სულ მცირე  300 პირი სხვადასხვა მიმართულებებით</t>
  </si>
  <si>
    <t>მაღალმთიან დასახლებებში  განახლებული სკოლამდელი აღზრდისა და განათლების დაწესებულებების რაოდენობა</t>
  </si>
  <si>
    <t>სპორტული ობიექტებისათვის აღჭურვილობის შეძენა და განთავსება</t>
  </si>
  <si>
    <t>საქართველოს მთავრობის მიერ 2013 წლიდან აქტიურად მიმდინაროებს საქართველოს რეგიონების გაზიფიცირება. 2019 წელს შემუშავდა გაზიფიცირების სამწლიანი 2019-2021 გეგმა.  სამწლიანი პროექტის დასრულების შემდეგ, განისაზღვრა პრიორიტეტები და საჭიროებიდან გამომდინარე, შედგენილ იქნა 2022-2024 წლების გაზიფიცირების გეგმა. საქართველოს მთავრობის 2024 წლის 29 იანვრის N174 განკარგულებით ცვლილება შევიდა 2022-2024 წლების გეგმაში და იგი გახანრგძლივდა 1 წლით. ჯამში, 4 წლიანი გეგმის ფარგლებში ქვეყნის მასშტაბით 396 დასახლებულ პუნქტში 56 836 აბონენტს მიეცემა ბუნებრივი გაზით მომარაგების საშუალება, მათ შორის მაღალმთიანი დასახლებების აბონენტებსაც</t>
  </si>
  <si>
    <t xml:space="preserve">დაცული ტერიტორიები აღიჭურვება შესაბამისი ინვენტარით, მათ შორის: ავტომობილები, ხერგილები, კვადროციკლები, დრონები, ფოტოხაფანგები, რაციები, სმარტ-მოწყობილობები და ა. შ. </t>
  </si>
  <si>
    <t>4 დაცულ ტერიტორიაზე (მათ შორის, რაჭა, ტანა, კვერეთი, თბილისი) მოეწყობა და რეაბილიტირდება ეკოტურისტული ინფრასტრუქტურა</t>
  </si>
  <si>
    <t xml:space="preserve">მაღალმთიანი დასახლებების მოსახლეობის კმაყოფილების პროცენტული მაჩვენებელი ჯანდაცვის, განათლების და ახალგაზრდული სერვისების მიმართ </t>
  </si>
  <si>
    <t>პროგრამის ფარგლებში მაღალმთიან დასახლებებში დაფინანსდებიან მეწარმეები,  მონაწილეობის  მსურველი პოტენციური ბენეფიციარები, რომლებზეც გავრცელდება შემდეგი  ასაკობრივი პირობები:  მამაკაცები უნდა იყვნენ 18-დან 35 წლის ჩათვლით, ხოლო ქალები 18-დან 40 წლის ჩათვლით</t>
  </si>
  <si>
    <t>სსიპ „აწარმოე საქართველოში“ და ააიპ „სოფლის განვითარების სააგენტო“ ანგარიშები</t>
  </si>
  <si>
    <t>მუნიციპალიტეტების მერიიდან მიღებული ინფორმაცია</t>
  </si>
  <si>
    <t>მუნიციპალიტეტების მერიიდან მიღებული მონაცემები</t>
  </si>
  <si>
    <t>საქართველოს ოკუპირებული ტერიტორიებიდან, დევნილთა, შრომის, ჯანმრთელობისა და სოციალური  დაცვის სამინისტროს ინფორმაცია</t>
  </si>
  <si>
    <t>კულტურული მემკვიდრეობის ძეგლების რეაბილიტაციის მიზნით კვლევა/საპროექტო-სახარჯთაღრიცხვო დოკუმენტაციის მომზადება</t>
  </si>
  <si>
    <t>საქართველოს კულტურისა და სპორტის სამინისტრო</t>
  </si>
  <si>
    <t>საქართველოს კულტურისა და სპორტის სამინისტრო, შპს "სპორტმშენსერვისი"</t>
  </si>
  <si>
    <t>3.2.3 სოციალური მხარდაჭერის გაგრძელება</t>
  </si>
  <si>
    <t>სსიპ "აწარმოე საქართველოში" მონაცემთა ბაზები</t>
  </si>
  <si>
    <t>24 07 02</t>
  </si>
  <si>
    <t>24 07 02 03</t>
  </si>
  <si>
    <t>24 07 02 01 01</t>
  </si>
  <si>
    <t xml:space="preserve">მთის ზონაში მდებარე კურორტებისა და საკურორტო ადგილების პოტენციალის შესწავლისა და განვითარების მიზნით, მომზადდება ტექნიკურ-ეკონომიკური მიზანშეწონილობის კვლევები.  მომზადებული კვლევების  საფუძველზე მოხდება მოსალოდნელი შედეგების სწორი პროგნოზირება,  ეკონომიკურად და სოციალურად მომგებიანი პროექტების პრიორიტეტიზაცია და კურორტებისა და საკურორტო ადგილების თანმიმდევრული განვითარება </t>
  </si>
  <si>
    <t>ტექნიკურ-ეკონომიკური მიზანშეწონილობის კვლევის დოკუმენტი; მიღება-ჩაბარების აქტი</t>
  </si>
  <si>
    <t>IV, 2025</t>
  </si>
  <si>
    <t>24 25</t>
  </si>
  <si>
    <t>5607/5608</t>
  </si>
  <si>
    <t>საერთშორისო/შიდასახელმწიფოებრივი მნიშვნელობის გზების (და მათთან დაკავშირებული ინფრასტრუქტურის)  მოწყობა და რეაბილიტაცია, მათ შორის, ადგილობრივი ბიზნეს-სექტორის მხარდასაჭერად</t>
  </si>
  <si>
    <t>ადგილობრივი მნიშვნელობის გზების (და მათთან დაკავშირებული ინფრასტრუქტურის)  მოწყობა და რეაბილიტაცია, მათ შორის, ადგილობრივი ბიზნეს-სექტორის მხარდასაჭერად</t>
  </si>
  <si>
    <t>2.1.1.1. დაგებული და რეაბილიტირებულია არანაკლებ 50 კმ. საგზაო ინფრასტრუქტურა</t>
  </si>
  <si>
    <t>24 15</t>
  </si>
  <si>
    <t>3.2.2 სამედიცინო მომსახურების უზრუნველყოფა</t>
  </si>
  <si>
    <t>3.1.5.1. დანამატით ისარგებელბს არანაკლებ 9 000 მასწავლებელი</t>
  </si>
  <si>
    <t>27 02</t>
  </si>
  <si>
    <t>WB</t>
  </si>
  <si>
    <t>ADB</t>
  </si>
  <si>
    <t>NEFCO, WB</t>
  </si>
  <si>
    <t>WB, ADB</t>
  </si>
  <si>
    <t>პროექტის ფარგლებში მაღალმთიან დასახლებებში განხორციელდება ინფრასტრუქტურული პროექტები ურბანული არეალების განახლების მიზნით</t>
  </si>
  <si>
    <t>პროექტის ფარგლებში  განხორციელდება არსებული საბავშვო ბაღების შენობების რეაბილიტაცია და აშენდება ახალი საბავშვო ბაღები, რომელიც სტანდარტების შესაბამისი იქნება</t>
  </si>
  <si>
    <t>ADB   KFAED</t>
  </si>
  <si>
    <t>250301, 250302, 2508</t>
  </si>
  <si>
    <t>250301, 250702</t>
  </si>
  <si>
    <t>1.2.1.  მაღალმთიან დასახლებებში სოფლის მეურნეობის პროდუქციის
გადამამუშავებელი ან/და შემნახველი საწარმოების
თანადაფინანსება</t>
  </si>
  <si>
    <t xml:space="preserve">1.2.1.1. არანაკლებ ორ მეწარმესთან გაფორმებულია თანადაფინანსების ხელშეკრულება </t>
  </si>
  <si>
    <t>1.2.2.1. არანაკლებ ორ მეწარმესთან გაფორმებულია თანადაფინანსების ხელშეკრულება</t>
  </si>
  <si>
    <t>1.2.3. მაღალმთიან დასახლებებში სასტუმრო ინდუსტრიის განვითარება/გაფართოების მხარდაჭერა თანადაფინანსების მეშვეობით</t>
  </si>
  <si>
    <t>1.1.1 მიკრო სესხების პროგრამაში მაღალმთიან დასახლებებში არსებული MSE-ებისთვის პრიორიტეტის მინიჭება</t>
  </si>
  <si>
    <t>1.1.1.1მიკრო სესხების პროგრამის ფარგლებში მხარდაჭერილია მაღალმთიან დასახლებებში არსებული 300 ბენეფიციარი</t>
  </si>
  <si>
    <t>1.1.2.1.რეგიონული საკონსულტაციო ცენტრების მიერ მაღალმთიან დასახლებებში ჩატარებულია გასვლითი სახის 25 საინფორმაციო შეხვედრა/ტრენინგი</t>
  </si>
  <si>
    <t>2.1.5.მაღალმთიან დასახლებებში სპორტული ინფრასტრუქტურის მოწყობა</t>
  </si>
  <si>
    <t>2.1.6.ურბანულ არეალებში საჯარო სივრცეების მოწყობა/რეაბილიტაცია/განახლება</t>
  </si>
  <si>
    <t>2.1.8. საქართველოს მაღალმთიანი რეგიონების გაზიფიცირების მიზნით, ბუნებრივი გაზის მიწოდების ქსელის აშენება დასახლებული პუნქტებისთვის</t>
  </si>
  <si>
    <t>2.1.5.1..რეაბილიტირებული/აშენებული სპორტული ობიექტების რაოდენობა - 2</t>
  </si>
  <si>
    <t>2.1.8.1. გაზიფიცირების სამუშაოები დასრულებულია 150 მაღალმთიან დასახლებულ პუნქტში, 15 895 აბონენტს მიეცა ბუნებრივი გაზის ქსელში ჩართვის შესაძლებლობა</t>
  </si>
  <si>
    <t>2.2.3.მაღალმთიან დასახლებებში კურორტებისა და საკურორტო ადგილების განვითარების ხელშეწყობის მიზნით ტექნიკურ-ეკონომიკური მიზანშეწონილობის კვლევების მომზადება</t>
  </si>
  <si>
    <t>2.2.4.  დაცული ტერიტორიების აღჭურვა შესაბამისი ინვენტარით</t>
  </si>
  <si>
    <t xml:space="preserve"> 2.2.5.  ეკოტურისტული ინფრასტრუქტურის (მათ შორის, ვიზიტორთა ცენტრი, ტურისტული თავშესაფარი, ეკოტურისტული ბილიკი, საპიკნიკე, საკემპინგე და სხვა) მოწყობა/რეაბილიტაცია</t>
  </si>
  <si>
    <t>2.2.6. მაღალმთიან დასახლებებში კულტურული მემკვიდრეობის ძეგლის რეაბილიტაციის მიზნით კვლევითი-საპროექტო სამუშაოების განხორციელება</t>
  </si>
  <si>
    <t>2.2.3.1. მომზადებულია 10 ტექნიკურ-ეკონომიკური კვლევა</t>
  </si>
  <si>
    <t xml:space="preserve"> 2.2.5.1.  მინიმუმ 4 დაცულ ტერიტორიაზე მოწყობილია/რეაბილიტირებულია მინიმუმ 10 ეკოტურისტული ინფრასტრუქტურა </t>
  </si>
  <si>
    <t>2.2.4.1. მინიმუმ  8 დაცული ტერიტორია აღჭურვილია შესაბამისი ინვენტარით</t>
  </si>
  <si>
    <t xml:space="preserve">პროექტის ფარგლებში აშენდება თანამედროვე სტანდარტების 15 ახალი საჯარო სკოლა </t>
  </si>
  <si>
    <t xml:space="preserve"> 3.1.1. სკოლამდელი აღზრდის დაწესებულებების მშენებლობა/რეაბილიტაცია</t>
  </si>
  <si>
    <t>3.1.2. ზოგადი საგანმანათლებლო დაწესებულებების მშენებლობა/რეაბილიტაცია</t>
  </si>
  <si>
    <t>3.1.3. პროფესიული განათლების მასწავლებლისათვის სახელფასო დანამატის გაცემა მაღალმთიანი სტატუსის მქონე დასახლებებში</t>
  </si>
  <si>
    <t>3.1.5. ტრენინგების ჩატარება და გადამზადება ტურიზმის სფეროში</t>
  </si>
  <si>
    <t xml:space="preserve">პირველადი ჯანდაცვის განვითარება და სოციალურ სერვისებზე ხელმისაწვდომობის გაუმჯობესება </t>
  </si>
  <si>
    <t>პროექტის ფარგლებში აშენდება სპორტკომპლექსი და სათხილამურო ინფრასტრუქტურა</t>
  </si>
  <si>
    <t>2.1.6.1 განხორციელდება 39 ურბანული განახლების პროექტი 9 მუნიციპალიტეტში განახლებული/მოწყობილი სკვერები/პარკების რაოდენობა - 19 განახლებული შენობების რაოდენობა- 1</t>
  </si>
  <si>
    <t xml:space="preserve">მაღალმთიან დასახლებებში მცხოვრებ მეწარმეებს უპირატესობა მიენიჭებათ სესხის/ლიზინგის პროცენტის თანადაფინანსების პროგრამაში მონაწილეობაზე </t>
  </si>
  <si>
    <t>მაღალმთიან დასახლებებში ნაპირსამაგრი და ნაპირდაცვითი სამუშაოების განხორციელება</t>
  </si>
  <si>
    <t>მაღალმთიან დასახლებებში  განახლებული/აშენებული დაწესებულებების რაოდენობა</t>
  </si>
  <si>
    <t xml:space="preserve"> 1.1.4.1.მაღალმთიან დასახლებებში მცხოვრებ 3,500  ფერმერთან გაფორმებულია ხელშეკრულება  მოტობლოკების შეძენის თანადაფინანსების შესახებ </t>
  </si>
  <si>
    <t xml:space="preserve">1.1.5.1..დაფინანსებულია 180 ბენეფიციარი </t>
  </si>
  <si>
    <t>2.1.3.1.  აშენებულია 1  შენობა, რომელიც მოემსახურება ადგილობრივ მოსახლეობას და ბიზნესს</t>
  </si>
  <si>
    <t xml:space="preserve">წყალმომარაგებაზე ხელმისაწვდომობის გაუმჯობესების მიზნით განხორციელდება ქსელის მოწყობის სამუშაოები </t>
  </si>
  <si>
    <t>2.1.2.2 არანაკლებ  20 მაღალმთიან დასახლებაში განხორციელდება ინფრასტრუქტურული პროექტები წყალმომარაგებაზე ხელმისაწვდომობის გაუმჯობესების მიზნით</t>
  </si>
  <si>
    <t xml:space="preserve">საქართველოს გარემოს დაცვისა და სოფლის მეურნეობის სამინისტრო, სსიპ დაცული ტერიტორიების სააგენტო </t>
  </si>
  <si>
    <t>საქართველოს გარემოს დაცვისა და სოფლის მეურნეობის სამინისტრო, სსიპ დაცული ტერიტორიების სააგენტო</t>
  </si>
  <si>
    <t>საქართველოს კულტურისა და სპორტის სამინისტრო, სსიპ საქართველოს კულტურული მემკვიდრეობის დაცვის ეროვნული სააგენტო</t>
  </si>
  <si>
    <t>საქართველოს განათლების, მეცნიერებისა და ახალგაზარდობის სამინისტროს ანგარიში</t>
  </si>
  <si>
    <t xml:space="preserve">
</t>
  </si>
  <si>
    <t>3.1.3.1. დანამატით სარგებლობს სულ მცირე 150 პროფესიული განათლების მასწავლებელი</t>
  </si>
  <si>
    <t>3.1.4. პროფესიული განათლების მიღების შესაძლებლობის გაუმჯობესება  მაღალმთიან დასახლებებში</t>
  </si>
  <si>
    <t xml:space="preserve">საქართველოს განათლების, მეცნიერებისა და ახალგაზრდობის სამინისტრო, ა(ა)იპ პროფესიული უნარების სააგენტო
</t>
  </si>
  <si>
    <t>3.1.6 ზოგადსაგანმანათლებლო  დაწესებულების მასწავლებლების მხარდაჭერა სახელფასო დანამატის სახით</t>
  </si>
  <si>
    <t>3.1.7  სპორტის სფეროში დასაქმებული მწვრთნელების მხარდაჭერა სახელფასო დანამატის სახით</t>
  </si>
  <si>
    <t xml:space="preserve">გაგრძელდება სპორტის სფეროში დასაქმებული მწვრთნელების მხარდაჭერა და მათთვის სახელფასო დანამატის გაცემა </t>
  </si>
  <si>
    <t>გაგრძელდება მასწავლებლების მხარდაჭერა და მათთვის სახელფასო დანამატის გაცემა</t>
  </si>
  <si>
    <t>საქართველოს ოკუპირებული ტერიტორიებიდან, დევნილთა, შრომის, ჯანმრთელობისა და სოციალური  დაცვის სამინისტრო, სოციალური მომსახურების სააგენტო</t>
  </si>
  <si>
    <t>3.2.3.1. არანაკლებ 100 000 მოსარგებლე მიიღებს სოციალურ მხარდაჭერას</t>
  </si>
  <si>
    <t>საქართველოს ეკონომიკისა და მდგრადი განვითარების სამინისტრო, სსიპ საქართველოს ტურიზმის ეროვნული ადმინისტრაცია</t>
  </si>
  <si>
    <t>საქართველოს ეკონომიკისა და მდგრადი განვითარების სამინისტრო, სსიპ " აწარმოე საქართველოში"</t>
  </si>
  <si>
    <t>საქართველოს ეკონომიკისა და მდგრადი განვითარების სამინისტრო, სსიპ კურორტების განვითარების სააგენტო</t>
  </si>
  <si>
    <t>3.2.1. მაღალმთიან დასახლებებში სამედიცინო მომსახურების მიღებასთან დაკავშირებული ინფრასტრუქტურის  განახლება/მშენებლობა</t>
  </si>
  <si>
    <t>სტრატეგიის შეფასების ფარგლებში ჩატარებული შინამეურნეობების გამოკითხვის ანგარიში</t>
  </si>
  <si>
    <t>2.1.1.3 დაგებული და რეაბილიტირებულია  58კმ ს/გზა</t>
  </si>
  <si>
    <t>24 20</t>
  </si>
  <si>
    <t>საქართველოს ეკონომიკისა და მდგრადი განვითარების სამინისტრო                                სსიპ - სივრცითი და ქალაქთმშენებლობითი განვითარების სააგენტო</t>
  </si>
  <si>
    <t xml:space="preserve">მაღალმთიანი დასახლებების, განსაკუთრებით ისტორიული მხარეების უნიკალური ტურისტული პოტენციალის განვითარების ხელშეწყობა </t>
  </si>
  <si>
    <t>25 04 05</t>
  </si>
  <si>
    <t>2.1.1.2 დაგებული და რეაბილიტირებულია 414.8 კმ ს/გზა და 10 სახიდე გადასასვლელი</t>
  </si>
  <si>
    <t>წყალმომარაგებისა და წყალარინების სისტემების მშენებლობა-რეაბილიტაცია ინფრასტრუქტურის გაუმჯობესებისა და მოსახლეობისთვის წყალმომარაგებაზე ხელმისაწვდომობის გასაზრდელად</t>
  </si>
  <si>
    <t>მიმდინარეობს სამშენებლო სამუშაოები</t>
  </si>
  <si>
    <t>IV, 2024</t>
  </si>
  <si>
    <t>1 409 246.32</t>
  </si>
  <si>
    <t>სსიპ „იუსტიციის სახლის“ საკუთარი შემოსავლები</t>
  </si>
  <si>
    <t>3.1.8. პროექტის „ადამიანის უფლებათა სკოლა“ ფარგლებში, მაღალმთიანი რეგიონების საჯარო სკოლების მოსწავლეთათვის ტრენინგების ჩატარება ადამიანის უფლებების შესახებ</t>
  </si>
  <si>
    <t>პროექტის „უფლებათა სკოლა“ ძირითადი მიზანია საჯარო სკოლებში ადამიანის უფლებების შესახებ ცნობიერების ამაღლება</t>
  </si>
  <si>
    <t>იუსტიციის სამინისტროს სსიპ „საქართველოს იუსტიციის სასწავლო ცენტრის“ ანგარიში</t>
  </si>
  <si>
    <t>იუსტიციის სამინისტრო, სსიპ „საქართველოს იუსტიციის სასწავლო ცენტრი“</t>
  </si>
  <si>
    <t>UNDP</t>
  </si>
  <si>
    <t>ქ. ამბროლაურში აშენდება და მოეწყობა სსიპ -  საქართველოს  შსს მომსახურების სააგენტოს ახალი შენობა, აგრეთვე  საგამოცდო მოედანი</t>
  </si>
  <si>
    <t>2.1.4.1.  ქ. ამბროლაურში აშენებული სსიპ - საქართველოს შსს მომსახურების სააგენტოს ახალი შენობა და მოწყობილი საგამოცდო მოედანი</t>
  </si>
  <si>
    <t>ამბულატორიული ვიზიტების რაოდენობა სოფლად ერთ სულზე</t>
  </si>
  <si>
    <t>27 03 03 07 03</t>
  </si>
  <si>
    <t>მაღალმთიან დასახლებაში მდებარე, სახელმწიფოს წილობრივი მონაწილეობით დაფუძნებულ სამედიცინო დაწესებულებაში დასაქმებული სამედიცინო პერსონალისათვის სოციალური მხარდაჭერის გაგრძელება</t>
  </si>
  <si>
    <t>მაღალმთიან რეგიონებში განხორციელდება 19-მდე საჯარო სკოლის შენობის რეაბილიტაცია და 15- სკოლის მშენებლობა</t>
  </si>
  <si>
    <t>ადმინისტრაციული ხარჯი</t>
  </si>
  <si>
    <t>3.1.6.1 დანამატით ისარგებელბს 200-ზე მეტი მწვრთნელი</t>
  </si>
  <si>
    <t>33 06 03</t>
  </si>
  <si>
    <t>პროფესიულ განათლებაზე ხელმისაწვდომობის გაზრდის მიზნით პროფესიული განათლების მიღების შესაძლებლობა, პროფესიული მომზადებისა და პროფესიული გადამზადების პროგრამების ან/და პროფესიული საგანმანათლებლო პროგრამების შეთავაზების გზით, შეიქმნება დამატებით ერთ მაღალმთიან დასახლებაში</t>
  </si>
  <si>
    <t>2.1.2. 1. წყალმომარაგების სისტემის ინფრასტრუქტურის განვითარების მიზნით განხორციელებული პროექტები საქართველოს მაღალმთიან დასახლებებში.  კერძოდ, მოწყობილი წყალმომარაგების სისტემები 7 ქალაქში ,  10 დაბასა და 23 სოფელში; ასევე, დაბა ბაკურიანში რეაბილიტირებული წყალარინების სისტემა და დაბა გუდაურში მოწყობილი წყალარინების გამწმენდი ნაგებობა</t>
  </si>
  <si>
    <t>სსიპ „აწარმოე საქართველოში“ და ა(ა)იპ „სოფლის განვითარების სააგენტო“-ს ანგარიშ(ებ)ი</t>
  </si>
  <si>
    <t>სსიპ გარემოს ეროვნული სააგენტოს ანგარიში</t>
  </si>
  <si>
    <t>სსიპ - გარემოსდაცვითი ინფორმაციისა და განათლების ცენტრის ანგარიში</t>
  </si>
  <si>
    <t>სსიპ - ეროვნული სატყეო სააგენტოს ანგარიში</t>
  </si>
  <si>
    <t>2.1.7. 1. სპორტული ინვენტარით აღჭურვილია 30-მდე სპორტული ობიექტი</t>
  </si>
  <si>
    <t>2.1.9.1. აშენებულია ზოტის (ჩოხატაურის მუნიციპალიტეტი) იუსტიციის სახლი</t>
  </si>
  <si>
    <t>1.1.3.1.სესხის/ლიზინგის პროცენტის თანადაფინანსების პროგრამაში მაღალმთიან დასახლებებში არსებულ კომპანიებზე (სასტუმროების გარდა) დადასტურებულია 120 სესხი/ლიზინგი.</t>
  </si>
  <si>
    <t xml:space="preserve">მაღალმთიან დასახლებებში მეწარმეობის ხელშეწყობის სახელმწიფო პროგრამებიდან გადამამუშავებელი მრეწველობის სექტორის დაფინანსების პროცენტული წილი (ეკონომიკური ნომენკლატურის ე.წ. C სექტორი) </t>
  </si>
  <si>
    <t>1.2.3.1. სესხის/ლიზინგის პროცენტის თანადაფინანსების პროგრამაში მაღალმთიან დასახლებებში არსებული სასტუმროებისთვის დადასტურებულია 40 სესხი/ლიზინგი</t>
  </si>
  <si>
    <t>3.2.2. არანაკლებ 1600 ექიმი და ექთანი ისარგებლებს დანამატით</t>
  </si>
  <si>
    <t>3.2.1.1. მაღალმთიან დასახლებებში  განახლდება/მოეწყობა 5 ამბულატორია</t>
  </si>
  <si>
    <t>2.3.1. საქართველოს  მაღალმთიან რეგიონებში  მეტეოროლოგიურ და ჰიდროლოგიურ პარამეტრებზე დაკვირვების მეტეოროლოგიური  დაკვირვების სადგურ-საგუშაგოს დამონტაჟება/გამართვა</t>
  </si>
  <si>
    <t>2.3.1.1.  დამონტაჟებული/გამართულია 50 ერთეული მეტეოროლოგიური დაკვირვების სადგურ-საგუშაგო</t>
  </si>
  <si>
    <t>2.3.2. ქ. ფოთში აეროლოგიური სადგურის დამონტაჟება/გამართვა</t>
  </si>
  <si>
    <t xml:space="preserve">2.3.2.1. დამონტაჟებული/გამართულია აეროლოგიური სადგური </t>
  </si>
  <si>
    <t>2.3.3. 6 ერთეული ელვის დეტექტორის და მათი რადარებთან ინტეგრირებისთის საჭირო პროგრამული პროდუქტების შეძენა და ინსტალირება</t>
  </si>
  <si>
    <t>2.3.3.1. დამონტაჟებულია და რადარებთან ინტეგრირებულია 6 ერთეული ელვის დეტექტორი</t>
  </si>
  <si>
    <t xml:space="preserve"> 2.3.4.  კლიმატის ცვლილებით გამოწვეული კატასტროფების შესახებ ცნობიერების ასამაღლებელი ღონისძიებების ჩატარება</t>
  </si>
  <si>
    <t xml:space="preserve"> 2.3.5.1.  ნაპირდაცვითი და ნაპირსამაგრი სამუშაოების მიმართულებით განხორციელებულია 18  პროექტი</t>
  </si>
  <si>
    <t>2.3.6.  სატყეო გზების მოწყობა/რეაბილიტაცია</t>
  </si>
  <si>
    <t xml:space="preserve">2.3.6.1. მოწყობილია და რეაბილიტირებულია სულ მცირე 300 კმ. სატყეო გზა </t>
  </si>
  <si>
    <t>2.3.7.1.  გადამზადებულია მინიმუმ 80 ადამიანი</t>
  </si>
  <si>
    <t>2.3.8.  საქმიანი ეზოების მშენებლობა</t>
  </si>
  <si>
    <t>2.3.8.1.   აშენებულია მინიმუმ 12 საქმიანი ეზო</t>
  </si>
  <si>
    <t>1891.9 (მილიონი ლარი)</t>
  </si>
  <si>
    <t>952.7  (მილიონი ლარი)</t>
  </si>
  <si>
    <t>სარეკლამო კონტენტის ხარისხი</t>
  </si>
  <si>
    <t>ამოცანა 3.3</t>
  </si>
  <si>
    <t>ტერიტორიული მარკეტინგის გზით მთაში ცხოვრებისა და მუშაობის პოპულარიზაცია</t>
  </si>
  <si>
    <t>ამოცანის შედეგის ინდიკატორი 3.3.1</t>
  </si>
  <si>
    <t>ჯამი</t>
  </si>
  <si>
    <t>%</t>
  </si>
  <si>
    <t>2.2.1 . მაღალმთიან დასახლებებში ტურისტული პროდუქტის განვითარება</t>
  </si>
  <si>
    <t xml:space="preserve">მაღალმთიან დასახლებებში შეიქმნება ტურისტული პროდუქტები </t>
  </si>
  <si>
    <t xml:space="preserve">2.2.1. 1. შექმნილია 3 ტურისტული პროდუქტი </t>
  </si>
  <si>
    <t>2.2.2. მაღალმთიან დასახლებებში მცირე ინფრასტრუქტურის განვითარება</t>
  </si>
  <si>
    <t>მაღალმთიან დასახლებებში განხორციელდება მცირე ინფრასტრუქტურული პროექტები</t>
  </si>
  <si>
    <t>2.2.1. 1. განხორციელებულია 6 მცირე ინფრასტრუქტურული პროექტი</t>
  </si>
  <si>
    <t>საქართველოს სხვადასხვა მუნიციპალიტეტში 10 გეგმარებით ერთეულზე, რომელიც ან მთლიანად მაღალმთიანი სტატუსისაა ან დასაგეგმარებელ ტერიტორიაში მინიმუმ ერთი სოფელი მაინც შედის ისეთი რომელსაც მაღალმთიანი დასახლები სტატუსი აქვს,  მომზადდება სივრცის დაგეგმარების ან/და ქალაქთმშენებლობითი გეგმები, რომელიც შექმნის მდგრადი ურბანული განვითარების წინაპირობებს და ამასთან, მუნიციპალიტეტებისთვის იქნება გზამკვლევის ფუნქციის მატარებელი განმავითარებელი ინფრასტრუქტურული თუ სხვა პროექტების  დაგეგმვისას</t>
  </si>
  <si>
    <t>პროექტის განხორციელება ხელს შეუწყობს  რეგიონის სოციალურ-ეკონომიკური განვითარებას, ახალი სამუშაო ადგილების შექმნასა და შემოსავლების ზრდას.</t>
  </si>
  <si>
    <t>შპს ემ თი ეი-ს ინფორმაცია</t>
  </si>
  <si>
    <t>საქართველოს ეკონომიკისა და მდგრადი განვითარების სამინისტრო, შპს ემ თი ეი</t>
  </si>
  <si>
    <t>24 06.05</t>
  </si>
  <si>
    <t>3.3.1. ტურისტული პროდუქტების განვითარების ხელშეწყობისა და პოპულარიზაციის მიზნით რეგიონებში თემატური ღონისძიებების, პრეს&amp;ინფო ტურების და მარკეტინგული კამპანიების განხორციელება</t>
  </si>
  <si>
    <t>3.3.1.1. განხორციელდა 6 პრეს და გაცნობითი ტური, 2 გასტრონომიული ფესტივალი, 3 ფესტივალი სამთო-სათხილამურო კურორტზე, 1 სათავგადასავლო ფესტივალი, საქართველოს დამოუკიდებლობის დღისადმი მიძღვნილი 2 ღონისძიება, 1 მარკეტინგული კამპანია</t>
  </si>
  <si>
    <t xml:space="preserve">IV,  2026 </t>
  </si>
  <si>
    <t xml:space="preserve">IV, 2025
</t>
  </si>
  <si>
    <t>IV . 2026</t>
  </si>
  <si>
    <t>IV , 2024</t>
  </si>
  <si>
    <t>IV,  2026</t>
  </si>
  <si>
    <t>მაღალმთიან დასახლებებში საბაზისო ინფრასტრუქტურის გაუმჯობესება</t>
  </si>
  <si>
    <t>რეგიონული საკონსულტაციო ცენტრების მიერ განხორციელებული მხარდაჭერის ფარგლებში, საინფორმაციო შეხვედრების, ტრენინგების მეშვეობით მაღალმთიან დასახლებებში მცხოვრებ მეწარმეებს (მათ შორის ახალგაზრდებს, ქალებს) მიეწოდებათ ინფორმაცია საგრანტო შესაძლებლობების და აგრეთვე, მეწარმეობის შესახებ</t>
  </si>
  <si>
    <t>1.1.2 მაღალმთიან დასახლებებში მცხოვრები მეწარმეების (მათ შორის, ახალგაზრდები და ქალები) ინფორმირებულობის გაზრდის მიზნით, საინფორმაციო შეხვედრების/ტრენინგების ჩატარება</t>
  </si>
  <si>
    <t>1.1.3 პრიორიტეტის მინიჭება მაღალმთიანი დასახლებებისათვის სესხის/ლიზინგის პროცენტის თანადაფინანსების პროგრამაში</t>
  </si>
  <si>
    <t>1.1.4.  მაღალმთიან დასახლებებში მცხოვრები ფერმერებისათვის  სასოფლო-სამეურნეო ტექნიკის შეძენის თანადაფინანსება</t>
  </si>
  <si>
    <t>1.2.2. მაღალმთიან დასახლებებში ბიოწარმოების ხელშეწყობის მიზნით თანადაფინანსების გაცემა</t>
  </si>
  <si>
    <t>2.1.1. მაღალმთიან დასახლებებში საგზაო ინფრასტრუქტურის მშენებლობა/რეაბილიატცია</t>
  </si>
  <si>
    <t>2.1.2.  მაღალმთიან დასახლებებში წყალმომარაგების ინფრასტრუქტურის რეაბილიტაცია/ მშენებლობა</t>
  </si>
  <si>
    <t>2.1.4. მოსახლეობისთვის ქ. ამბროლაურში სსიპ - საქართველოს შსს მომსახურების სააგენტოს მიერ ახალი სტრუქტურული ერთეულის მოწყობა და სერვისების მიწოდება</t>
  </si>
  <si>
    <t>2.1.3. მაღალმთიან დასახლებებში საჯარო სერვისების მიწოდებისათვის დაბა მესტიაში პოლიციის შენობის მშენებლობა</t>
  </si>
  <si>
    <t>ადგილობრივი საჯარო ინფრასტრუქტურის მშენებლობა, კერძოდ დაბა მესტიაში ახალი პოლიციის შენობის აშენება</t>
  </si>
  <si>
    <t xml:space="preserve"> 2.3.5. მაღალმთიან დასახლებებში ნაპირსამაგრი და ნაპირდაცვითი ინფრასტრუქტურის გაუმჯობესება  ამინდის ექსტრემალური მოვლენების (ღვარცოფი, გვალვა, მეწყერი, წყალდიდობა) უარყოფითი ზეგავლენისგან შესამცირებლად</t>
  </si>
  <si>
    <t>3.1. 9.დაბა მესტიაში სსიპ-საქართველოს შსს მომსახურების სააგენტოს მიერ სერვისების მიწოდების სიხშირის გაზრდა (2026 წელს დამატებით ორი ასვლა)</t>
  </si>
  <si>
    <t>3.1.9.1.  დაბა მესტიაში 2026  წელს გაორმაგებული სერვისების მიწოდების სიხშირე (არანაკლებ 4-ჯერ ასვლა, თითო გასვლა 1 კვირის ხანგრძლივობით)</t>
  </si>
  <si>
    <t>3.1.8.1. აადამიანის უფლებათა შესახებ ტრენინგები ჩატარებულია სამცხე-ჯავახეთისა და ქვემო ქართლის სულ მცირე 184 საჯარო სკოლაში (მინიმუმ 184 მონაწილე)</t>
  </si>
  <si>
    <t xml:space="preserve"> 2.3.4.1. კლიმატის ცვლილებით გამოწვეული კატასტროფების შესახებ ჩატარებული ღონისძიებების შედეგად გადამზადებული არანაკლებ 200 მონაწილე</t>
  </si>
  <si>
    <t>3.1.1.1 მაღალმთიან დასახლებებში რეაბილიტირა/აშენდა 51 საბავშვო ბაღი</t>
  </si>
  <si>
    <t>3.1.2.1. მაღალმთიან დასახლებებში  აშენებული და რეაბილიტირებულია მინიმუმ 34-მდე საჯარო სკოლა</t>
  </si>
  <si>
    <t>3.1.2.2. მაღალმთიან დასახლებებში აშენებულია დამატებით 15 საჯარო სკოლა</t>
  </si>
  <si>
    <t>3.1.4.1. პროფესიული განათლების პროგრამა ხელმისაწვდომია  დამატებით ერთ მაღალმთიან დასახლებაში</t>
  </si>
  <si>
    <t>25 02</t>
  </si>
  <si>
    <t>ზარზმის სამონასტრო კომპლექსზე გადაუდებელი სარესტავრაციო სამუშაოების ჩატარება და ტურისტული ინფრასტრუქტურის მოწყობა</t>
  </si>
  <si>
    <t>პროექტის ფარგლებში დაბა აბასთუმანში ევგენი ხარაძის სახელობის ასტროფიზიკური ობსერვატორიის ტერიტორიაზე არსებული შენობის რეაბილიტაცია და დაბა სტეფანწმინდაში ალ. ყაზბეგის სახელობის ისტორიული მუზეუმის რეაბილიტაცია (ფაზა2)</t>
  </si>
  <si>
    <t>38,3% (ზრდა 4%)</t>
  </si>
  <si>
    <t>42,3% (ზრდა 8%)</t>
  </si>
  <si>
    <t>2886.6 (ზრდა 10%)</t>
  </si>
  <si>
    <t>3017.8 (ზრდა 15%)</t>
  </si>
  <si>
    <t>29331,9 (ზრდა 7%)</t>
  </si>
  <si>
    <t>31250,8 (ზრდა 14%)</t>
  </si>
  <si>
    <t>1930 (ზრდა 2%)</t>
  </si>
  <si>
    <t>1968 (ზრდა 4%)</t>
  </si>
  <si>
    <t>2005 (ზრდა 6%)</t>
  </si>
  <si>
    <t>972 (ზრდა 2%)</t>
  </si>
  <si>
    <t>991 (ზრდა 4%)</t>
  </si>
  <si>
    <t>1010 (ზრდა 6%)</t>
  </si>
  <si>
    <t>2757 (ზრდა 10%)</t>
  </si>
  <si>
    <t>3008 (ზრდა 20%)</t>
  </si>
  <si>
    <t>5059 (ზრდა 6%)</t>
  </si>
  <si>
    <t>5203 (ზრდა 9%)</t>
  </si>
  <si>
    <t>5346 (ზრდა 12%)</t>
  </si>
  <si>
    <t>354523 (ზრდა 5%)</t>
  </si>
  <si>
    <t>371405 (ზრდა 10%)</t>
  </si>
  <si>
    <t>388287 (ზრდა 15%)</t>
  </si>
  <si>
    <t>ააიპ სოფლის განვითარების სააგენტოს ანგარიში</t>
  </si>
  <si>
    <t>საავტომობილო გზების დეპარტამენტის ანგარიში</t>
  </si>
  <si>
    <t>მუნიციპალური განვითარების ფონდის ანგარიში</t>
  </si>
  <si>
    <t xml:space="preserve">შპს საქართველოს გაერთიანებული წყალმომარაგების
კომპანიის ანგარიში </t>
  </si>
  <si>
    <t xml:space="preserve"> სსიპ - საქართველოს შსს მომსახურების სააგენტოს ანგარიში</t>
  </si>
  <si>
    <t>საქართველოს კულტურისა და სპორტის სამინისტროს ანგარიში</t>
  </si>
  <si>
    <t>საქართველოს ეკონომიკისა და მდგრადი განვითარების სამინისტრო                                                   სსიპ " აწარმოე საქართველოში"</t>
  </si>
  <si>
    <t>საქართველოს შინაგან საქმეთა სამინისტრო, სსიპ - საქართველოს შსს მომსახურების სააგენტო</t>
  </si>
  <si>
    <t>საქართველოს ეკონომიკისა და მდგრადი განვითარების სამინისტროს ანგარიში</t>
  </si>
  <si>
    <t xml:space="preserve">საქართვველოს იუსტიციის სამინისტრო
სსიპ „იუსტიციის სახლი“
</t>
  </si>
  <si>
    <t>საქართვველოს იუსტიციის სამინისტროს ანგარიში</t>
  </si>
  <si>
    <t>ტურიზმის ეროვნული ადმინისტრაციის ანგარიში</t>
  </si>
  <si>
    <t>საქართველოს რეგიონული განვითარებისა და ინფრასტრუქტურის სამინისტრო,                                                მაღალმთიანი დასახლებების მქონე მუნიციპალიტეტების მერიები</t>
  </si>
  <si>
    <t xml:space="preserve">სსიპ დაცული ტრიტორიების სააგენტოს ანგარიში 
</t>
  </si>
  <si>
    <t>სსიპ საქართველოს კულტურული მემკვიდრეობის დაცვის ეროვნული სააგენტოს ანგარიში</t>
  </si>
  <si>
    <t>სსიპ - სივრცითი და ქალაქთმშენებლობითი განვითარების სააგენტოს ანგარიში</t>
  </si>
  <si>
    <t xml:space="preserve">საქართველოს განათლების, მეცნიერებისა და ახალგაზარდობის სამინისტრო, სსიპ-საგანმანათლებლო და სამეცნიერო ინფრასტრუქტურის განვითარების სააგენტო </t>
  </si>
  <si>
    <t>საქართველოს განათლების, მეცნიერებისა და ახალგაზრდობის სამინისტროს ანგარიში</t>
  </si>
  <si>
    <t>ა(ა)იპ პროფესიული უნარების სააგენტოს ანგარიში</t>
  </si>
  <si>
    <t>სსიპ საქართველოს ტურიზმის ეროვნული  ადმინისტრაციის ანგარიში</t>
  </si>
  <si>
    <t>სსიპ - საქართველოს შსს მომსახურების სააგენტოს ანგარიში</t>
  </si>
  <si>
    <t>საქართველოს ოკუპირებული ტერიტორიებიდან, დევნილთა, შრომის, ჯანმრთელობისა და სოციალური  დაცვის სამინისტროს ანგარიში</t>
  </si>
  <si>
    <t>მაღალმთიანი დასახლებების მქონე მუნიციპალიტეტებიდან მიღებული ინფორმაცია</t>
  </si>
  <si>
    <t>დანართი №2</t>
  </si>
  <si>
    <t>მაღალმთიანი დასახლების მქონე მუნიციპალიტეტებში (21 მუნიციპალიტეტში, რომლებშიც მაღალმთიანი დასახლებების წილი 59% და მეტია)  ბიზნეს სექტორის ბრუნვა</t>
  </si>
  <si>
    <t>მაღალმთიანი დასახლების მქონე მუნიციპალიტეტებში (21 მუნიციპალიტეტში, რომლებშიც მაღალმთიანი დასახლებების წილი 59% და მეტია)  პროდუქციის გამოშვების მაჩვენებელი</t>
  </si>
  <si>
    <t>მაღალმთიანი დასახლების მქონე მუნიციპალიტეტებში (21 მუნიციპალიტეტში, რომლებშიც მაღალმთიანი დასახლებების წილი 59% და მეტია) შუალედური მოხმარება</t>
  </si>
  <si>
    <t>21  მაღალმთიანი დასახლების მქონე მუნიციპალიტეტში (21 მუნიციპალიტეტში, რომლებშიც მაღალმთიანი დასახლებების წილი 59% და მეტია) ახლად რეგისტრირებული ეკონომიკური სუბიექტების რაოდენობა</t>
  </si>
  <si>
    <t>2.1.7. მაღალმთიანი დასახლების მქონე მუნიციპალიტეტებში არსებული სპორტული ობიექტების აღჭურვა პირველადი სპორტული ინვენტარით</t>
  </si>
  <si>
    <t>2.1.9.  იუსტიციის სახლის მშენებლობა დამატებით ერთ მაღალმთიანი დასახლების მქონე მუნიციპალიტეტში</t>
  </si>
  <si>
    <t>2.3.7. მაღალმთიანი დასახლების მქონე მუნიციპალიტეტებში საქმიან ეზოებში დასაქმებული თანამშრომლების გადამზადება</t>
  </si>
  <si>
    <t>მაღალმთიანი დასახლების მქონე მუნიციპალიტეტებში  განათლების ხელმისაწვდომობის გაზრდა, პროფესიული და არაფორმალური განათლების განვითარება</t>
  </si>
  <si>
    <t xml:space="preserve">საქართველოს მაღალმთიანი დასახლებების განვითარების 2024-2030 წლების სტრატეგიის  გრძელვადიანი ხედვაა, რომ მაღალმთიან დასახლებებებში ცხოვრება და მუშაობა გახდეს უფრო მიმზიდველი, განსაკუთრებით ახალგაზრდებისა და სამუშაო ასაკის მოსახლეობისთვის, ამასთანავე, დროთა განმავლობაში შემცირდეს სოციალურ-ეკონომიკური უთანაბრობები როგორც მაღალმთიანი დასახლების მქონე და მაღალმთიანი დასახლების არ მქონე მუნიციპალიტეტებს შორის, ისე მაღალმთიანი დასახლების მქონე მუნიციპალიტეტებსა და საშუალო ეროვნულ მაჩვენებლებს შორის. მაღალმთიანი დასახლებებისადმი სახელმწიფოს პოლიტიკა გამოიყენებს როგორც საერთო ინსტრუმენტებს, ისე დიფერენცირებულ მიდგომებს, რომელშიც გათვალისწინებული იქნება მათი განვითარების განსხვავებული მდგომარეობა და ტერიტორიული საჭიროებები. ინტერვენციებისა და პროგრამების დაგეგმვისას გათვალისწინებული იქნება მაღალმთიან დასახლებებს შორის არსებული უთანაბრობები რიგი ინფრასტრუქტურული, ეკონომიკური, დემოგრაფიული და ტერიტორიული მახასიათებლების თვალსაზრისით.  მაღალმთიანი ტერიტორიების და მათთან ინტეგრირებული მომიჯნავე არამაღალმთიანი დასახლებების დაკლასტერება, ერთგვარი სპეციალური ზონების გამოყოფა შექმნის შესაძლებლობას მაღალმთიანი რეგიონები განხილული იქნეს არა მხოლოდ გამოწვევების, არამედ შესაძლებლობების თვალსაზრისით. </t>
  </si>
  <si>
    <t>სსიპ მუნიციპალური განვითარების ფონდის ანგარიში</t>
  </si>
  <si>
    <t xml:space="preserve">სსიპ-საგანმანათლებლო და სამეცნიერო ინფრასტრუქტურის განვითარების სააგენტოს ანგარიში </t>
  </si>
  <si>
    <t>საქართელოს რეგიონული განვითრებისა და ინფრასტრუქტურის სამინისტრო,  სსიპ საქართველოს მუნიციპალური განვითარების ფონდი</t>
  </si>
  <si>
    <t>საქართველოს რეგიონული განვითარებისა და ინფრასტრუქტურის სამინისტრო, სსიპ საქართველოს მუნიციპალური განვითარების ფონდი</t>
  </si>
  <si>
    <t>საქართველოს რეგიონული განვითარებისა და ინფრასტრუქტურის სამინისტროს გამგებლობაში
არსებული სახელმწიფო საქვეუწყებო დაწესებულება - საქართველოს საავტომობილო გზების დეპარტამენტის ანგარიში</t>
  </si>
  <si>
    <t>საქართველოს რეგიონული განვითარებისა და ინფრასტრუქტურის სამინისტრო, საქართველოს რეგიონული განვითარებისა და ინფრასტრუქტურის სამინისტრო გამგებლობაში არსებული სახელმწიფო საქვეუწყებო დაწესებულება - საქართველოს საავტომობილო გზების დეპარტამენტი</t>
  </si>
  <si>
    <t>საქართველოს რეგიონული განვითარებისა და ინფრასტრუქტურის სამინისტროს გამგებლობაში
არსებული სახელმწიფო საქვეუწყებო დაწესებულება - საქართველოს საავტომობილო გზების დეპარტამენტი</t>
  </si>
  <si>
    <t>2.2.7. მაღალმთიან დასახლებებში კულტურული მემკვიდრეობის ძეგლების რეაბილიტაცია</t>
  </si>
  <si>
    <t>2.2.8. ადგილობრივი მნიშვნელობის ბუნებისა ან/და კულტურული მემკვიდრეობის ძეგლების განახლების ან რეაბილიტაციის და მის მიმდებარედ არსებული არეალების განვითარება</t>
  </si>
  <si>
    <t>2.2.8.1. რეაბილიტირებულია ბუნებრივი და კულტურული მემკვიდრეობის, მათ შორის ახალი ტურისტული მიზიდულობის 5 ადგილი</t>
  </si>
  <si>
    <t>2.2.9.1.რეაბილიტირებული/აშენებული კულტურული ობიექტების რაოდენობა - 2</t>
  </si>
  <si>
    <t>2.2.10.1.რეაბილიტირებული/აშენებული ტურისტული ობიექტების რაოდენობა - 1</t>
  </si>
  <si>
    <t>2.2.9 კულტურული ობიექტების მშენებლობა/რეაბილიტაცია</t>
  </si>
  <si>
    <t>2.2.10 ტურისტული ინფრასტრუქტურის მოწყობა</t>
  </si>
  <si>
    <t>2.2.11.1 სხვადასხვა მუნიციპალიტეტში 10 გეგმარებით ერთეულზე მომზადებულია სივრცის დაგეგმარების ან/და ქალაქთმშენებლობითი გეგმა</t>
  </si>
  <si>
    <t>2.2.12.1. აშენებულია 2 ახალი სასრიალო ტრასა, რომლის საორიენტაციო ჯამური სიგრძეა 7კმ</t>
  </si>
  <si>
    <t>2.2.12 მესტიაში, ჰაწვალის მთაზე ახალი სასრიალო ტრასების მშენებლობა</t>
  </si>
  <si>
    <t xml:space="preserve"> 2.2.11 მაღალმთიანი დასახლებებისთვის სივრცის დაგეგმარების ან/და ქალაქთმშენებლობითი გეგმების შემუშავება</t>
  </si>
  <si>
    <t>2.2.6.1. მომზადებულია საპროექტო-სახარჯთაღრიცხვო დოკუმენტაცია კულტურული მემკვიდრეობის 4 ძეგლზე</t>
  </si>
  <si>
    <t>კულტურული მემკვიდრეობის ძეგლების (მათ შორის კოშკები, მაჩუბები და საკულტო-რელიგიური ნაგებობები) რეაბილიტაცია</t>
  </si>
  <si>
    <t>2.2.7.1. რეაბილიტირებულია კულტურული მემკვიდრეობის 12 ძეგლი</t>
  </si>
  <si>
    <t>საქართველოს რეგიონული განვითარებისა და ინფრასტრუქტურის სამინისტროს ანგარიში</t>
  </si>
  <si>
    <t>5,9%</t>
  </si>
  <si>
    <t>მაღალმთიანი დასახლებების პოპულარიზაციის ხელშემწყობი მარკეტინგული აქტივობების რაოდენობა</t>
  </si>
  <si>
    <t>საქართველოს რეგიონული განვითარებისა და ინფრასტრუქტურის სამინისტროს მიერ სხვადასხვა განმახორციელებელი უწყებისგან მიღებული ინფორმაცია</t>
  </si>
  <si>
    <t>1.1.5.  მაღალმთიან დასახლებებში, როგორც სასოფლო-სამეურნეო, ასევე არასასოფლო-სამეურნეო სექტორების განვითარების სტიმულირება და ახალი სამუშაო ადგილების შექმნა ახალგაზრდა ფერმერების და მეწარმეების თანადაფინანსების  გზით</t>
  </si>
  <si>
    <t xml:space="preserve">მიკრო სესხების პროგრამის ფარგლებში პრიორიტეტი მიენიჭება მაღალმთიან დასახლებებში არსებული ბენეფიციარების თანადაფინანსებას, მათ შორის საბაზისო სერვისების მიწოდების დაფინანსებისათვის </t>
  </si>
  <si>
    <t>მეწარმეების თანადაფინანსება</t>
  </si>
  <si>
    <t xml:space="preserve">ისეთი პროექტების თანადაფინანსება, რომელიც მოემსახურება ახალი ან არსებული სასტუმროს
გაფართოებას /გადაიარაღებას /მოდერნიზებას
</t>
  </si>
  <si>
    <t>მაღალმთიან დასახლებებში მცხოვრები მოსახლეობის მხარდასაჭერად გაგრძელდება „მაღალმთიანი რეგიონების განვითარების შესახებ“ კანონით დადგენილი სოციალური მხარდაჭერის უზრუნველყოფა, მათ შორის დანამატები სახელმწიფო პენსიაზე, სოციალურ პაკეტზე და ფულადი დახმარება ახალდაბადებული ბავშვებისათვის</t>
  </si>
  <si>
    <t>მაღალმთიანი დასახლების მქონე მუნიციპალიტეტებში (21 მუნიციპალიტეტში, რომლებშიც მაღალმთიანი დასახლებების წილი 59% და მეტია) ერთ სულ მოსახლეზე  ბიზნეს სექტორის დამატებული ღირებულება</t>
  </si>
  <si>
    <t>მაღალმთიანი დასახლების მქონე მუნიციპალიტეტებში (21 მუნიციპალიტეტში, რომლებშიც მაღალმთიანი დასახლებების წილი 59% და მეტია) ვიზიტორთა რაოდენობის პროცენტული ზრდა</t>
  </si>
  <si>
    <t>დონორი ორგანიზაცია (CNF)</t>
  </si>
  <si>
    <t>დონორი (SIDA, KFW)</t>
  </si>
  <si>
    <t>მაღალმთიან დასახლებებში კლიმატის ცვლილებებით გამოწვეული უარყოფითი ზეგავლენისგან დაცული მოსახლეობის პროცენტული ზრდა</t>
  </si>
  <si>
    <t>მაღალმთიანი დასახლებების წილი, სადაც  კლიმატის ცვლილებებისადმი და ბუნებრივი კატაკლიზმებისადმი ცნობიერების ამაღლების კუთხით გადამზადდა მოსახლეობა</t>
  </si>
  <si>
    <t>მაღალმთიან დასახლებებში  განახლებული ზოგადი საგანმანათლებლო დაწესებულებების პროცენტული წილი</t>
  </si>
  <si>
    <t>მაღალმთიანი დასახლების მქონე მუნიციპალიტეტებში რეგისტრირებული სასტუმროებისა და სასტუმროს ტიპის დაწესებულებების რაოდენობის პროცენტული ზრდა</t>
  </si>
  <si>
    <t>მაღალმთიანი დასახლების მქონე მუნიციპალიტეტებში (21 მუნიციპალიტეტში, რომლებშიც მაღალმთიანი დასახლებების წილი 59% და მეტია) მოქმედი ბიზნეს სუბიექტების რაოდენობის პროცენტული ზრდა  1000 კაცზე გაანგარიშებით</t>
  </si>
  <si>
    <t xml:space="preserve">მაღალმთიანი დასახლების მქონე მუნიციპალიტეტებში (21 მუნიციპალიტეტში, რომლებშიც მაღალმთიანი დასახლებების წილი 59% და მეტია) გადამამუშავებელი მრეწველობის სექტორში (ეკონომიკური ნომენკლატურის ე.წ. C სექტორი) მოქმედი ბიზნეს სუბიექტების რაოდენობის საშუალო პროცენტული წილის ზრდა </t>
  </si>
  <si>
    <t>მაღალმთიანი დასახლების მქონე მუნიციპალიტეტებში (21 მუნიციპალიტეტში, რომლებშიც მაღალმთიანი დასახლებების წილი 59% და მეტია) ბიზნეს სექტორში დასაქმებულთა რაოდენობის პროცენტული ზრდა</t>
  </si>
  <si>
    <t>მეწარმეობის მხარდაჭერის სახელმწიფო პროგრამებში მაღალმთიან დასახლებებში ყოველწლიურად მხარდაჭერილი ბიზნესის წილის პროცენტული ზრდა საერთო რაოდენობაში</t>
  </si>
  <si>
    <t>მეწარმეობის მხარდაჭერის სახელმწიფო პროგრამებში, მაღალმთიან დასახლებებში მხარდაჭერილი ახალგაზრდა ბენეფიციარების რაოდენობის პროცენტული ზრდა</t>
  </si>
  <si>
    <t>მაღალმთიანი დასახლების მქონე მუნიციპალიტეტებში რეგისტრირებული მოქმედი მცირე და საშუალო საწარმოების რაოდენობის პროცენტული ზრდა</t>
  </si>
  <si>
    <t>მაღალმთიანი დასახლებების რაოდენობა, სადაც ხელმისაწვდომია ეკონომიკის განვითარებაზე ორიენტირებული პროფესიული განათლების მიღება</t>
  </si>
  <si>
    <t>საქართველოს ოკუპირებული ტერიტორიებიდან, დევნილთა, შრომის, ჯანმრთელობისა და სოციალური  დაცვის სამინისტრო</t>
  </si>
  <si>
    <t xml:space="preserve">საქართველოს რეგიონული განვითარებისა და ინფრასტრუქტურის სამინისტრო                                                შპს „საქართველოს გაერთიანებული წყალმომარაგების
კომპანია"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</si>
</sst>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_);_(* \(#,##0.0\);_(* &quot;-&quot;??_);_(@_)"/>
    <numFmt numFmtId="165" formatCode="_-* #,##0.0\ _₾_-;\-* #,##0.0\ _₾_-;_-* &quot;-&quot;?\ _₾_-;_-@_-"/>
    <numFmt numFmtId="166" formatCode="0.0"/>
    <numFmt numFmtId="167" formatCode="0.0%"/>
    <numFmt numFmtId="168" formatCode="_(* #,##0_);_(* \(#,##0\);_(* &quot;-&quot;??_);_(@_)"/>
  </numFmts>
  <fonts count="6" x14ac:knownFonts="1">
    <font>
      <sz val="11"/>
      <color theme="1"/>
      <name val="Calibri"/>
      <family val="2"/>
      <scheme val="minor"/>
    </font>
    <font>
      <sz val="11"/>
      <color theme="1"/>
      <name val="Calibri"/>
      <family val="2"/>
      <scheme val="minor"/>
    </font>
    <font>
      <sz val="9"/>
      <name val="Sylfaen"/>
      <family val="1"/>
    </font>
    <font>
      <b/>
      <sz val="9"/>
      <name val="Sylfaen"/>
      <family val="1"/>
    </font>
    <font>
      <sz val="8"/>
      <name val="Sylfaen"/>
      <family val="1"/>
    </font>
    <font>
      <sz val="11"/>
      <name val="Calibri"/>
      <family val="2"/>
      <scheme val="minor"/>
    </font>
  </fonts>
  <fills count="21">
    <fill>
      <patternFill patternType="none"/>
    </fill>
    <fill>
      <patternFill patternType="gray125"/>
    </fill>
    <fill>
      <patternFill patternType="solid">
        <fgColor rgb="FFA8D08D"/>
        <bgColor indexed="64"/>
      </patternFill>
    </fill>
    <fill>
      <patternFill patternType="solid">
        <fgColor rgb="FFE2EFD9"/>
        <bgColor indexed="64"/>
      </patternFill>
    </fill>
    <fill>
      <patternFill patternType="solid">
        <fgColor rgb="FFFFC000"/>
        <bgColor indexed="64"/>
      </patternFill>
    </fill>
    <fill>
      <patternFill patternType="solid">
        <fgColor rgb="FFFFE599"/>
        <bgColor indexed="64"/>
      </patternFill>
    </fill>
    <fill>
      <patternFill patternType="solid">
        <fgColor rgb="FF0070C0"/>
        <bgColor indexed="64"/>
      </patternFill>
    </fill>
    <fill>
      <patternFill patternType="solid">
        <fgColor rgb="FFBDD6EE"/>
        <bgColor indexed="64"/>
      </patternFill>
    </fill>
    <fill>
      <patternFill patternType="solid">
        <fgColor rgb="FF9CC2E5"/>
        <bgColor indexed="64"/>
      </patternFill>
    </fill>
    <fill>
      <patternFill patternType="solid">
        <fgColor rgb="FF92D050"/>
        <bgColor indexed="64"/>
      </patternFill>
    </fill>
    <fill>
      <patternFill patternType="solid">
        <fgColor rgb="FFC5E0B3"/>
        <bgColor indexed="64"/>
      </patternFill>
    </fill>
    <fill>
      <patternFill patternType="solid">
        <fgColor rgb="FFBFBFBF"/>
        <bgColor indexed="64"/>
      </patternFill>
    </fill>
    <fill>
      <patternFill patternType="solid">
        <fgColor rgb="FFFFFFFF"/>
        <bgColor indexed="64"/>
      </patternFill>
    </fill>
    <fill>
      <patternFill patternType="solid">
        <fgColor rgb="FFFFD966"/>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rgb="FFFFFFFF"/>
        <bgColor rgb="FFFFFFFF"/>
      </patternFill>
    </fill>
    <fill>
      <patternFill patternType="solid">
        <fgColor theme="4" tint="0.59999389629810485"/>
        <bgColor indexed="64"/>
      </patternFill>
    </fill>
    <fill>
      <patternFill patternType="solid">
        <fgColor rgb="FFFFFF00"/>
        <bgColor indexed="64"/>
      </patternFill>
    </fill>
  </fills>
  <borders count="14">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6">
    <xf numFmtId="0" fontId="0" fillId="0" borderId="0" xfId="0"/>
    <xf numFmtId="0" fontId="2" fillId="0" borderId="0" xfId="0" applyFont="1"/>
    <xf numFmtId="0" fontId="2" fillId="14" borderId="2" xfId="0" applyFont="1" applyFill="1" applyBorder="1" applyAlignment="1">
      <alignment horizontal="center" vertical="center"/>
    </xf>
    <xf numFmtId="3" fontId="2" fillId="12" borderId="2" xfId="0" applyNumberFormat="1" applyFont="1" applyFill="1" applyBorder="1" applyAlignment="1">
      <alignment horizontal="left" vertical="center" wrapText="1"/>
    </xf>
    <xf numFmtId="164" fontId="2" fillId="0" borderId="2" xfId="1" applyNumberFormat="1" applyFont="1" applyFill="1" applyBorder="1" applyAlignment="1">
      <alignment horizontal="left" vertical="center" wrapText="1"/>
    </xf>
    <xf numFmtId="3" fontId="2" fillId="0" borderId="2" xfId="0" applyNumberFormat="1" applyFont="1" applyBorder="1" applyAlignment="1">
      <alignment horizontal="left" vertical="center" wrapText="1"/>
    </xf>
    <xf numFmtId="0" fontId="2" fillId="8" borderId="2" xfId="0" applyFont="1" applyFill="1" applyBorder="1" applyAlignment="1">
      <alignment horizontal="center" vertical="center"/>
    </xf>
    <xf numFmtId="164" fontId="2" fillId="17" borderId="2" xfId="1" applyNumberFormat="1" applyFont="1" applyFill="1" applyBorder="1" applyAlignment="1">
      <alignment horizontal="left" vertical="center" wrapText="1"/>
    </xf>
    <xf numFmtId="3" fontId="2" fillId="17" borderId="2" xfId="0" applyNumberFormat="1" applyFont="1" applyFill="1" applyBorder="1" applyAlignment="1">
      <alignment horizontal="left" vertical="center" wrapText="1"/>
    </xf>
    <xf numFmtId="0" fontId="2" fillId="17" borderId="0" xfId="0" applyFont="1" applyFill="1"/>
    <xf numFmtId="0" fontId="2" fillId="0" borderId="2" xfId="1" applyNumberFormat="1" applyFont="1" applyFill="1" applyBorder="1" applyAlignment="1">
      <alignment horizontal="left" vertical="center" wrapText="1"/>
    </xf>
    <xf numFmtId="0" fontId="2" fillId="2" borderId="2" xfId="0" applyFont="1" applyFill="1" applyBorder="1" applyAlignment="1">
      <alignment horizontal="center" vertical="center"/>
    </xf>
    <xf numFmtId="0" fontId="2" fillId="0" borderId="6" xfId="0" applyFont="1" applyBorder="1" applyAlignment="1">
      <alignment vertical="center" wrapText="1"/>
    </xf>
    <xf numFmtId="0" fontId="2" fillId="18" borderId="7" xfId="0" applyFont="1" applyFill="1" applyBorder="1" applyAlignment="1">
      <alignment horizontal="left" vertical="center" wrapText="1"/>
    </xf>
    <xf numFmtId="0" fontId="2" fillId="18" borderId="7" xfId="0" applyFont="1" applyFill="1" applyBorder="1" applyAlignment="1">
      <alignment vertical="center" wrapText="1"/>
    </xf>
    <xf numFmtId="0" fontId="2" fillId="18" borderId="7" xfId="0" applyFont="1" applyFill="1" applyBorder="1" applyAlignment="1">
      <alignment horizontal="center" vertical="center" wrapText="1"/>
    </xf>
    <xf numFmtId="3" fontId="2" fillId="18" borderId="7" xfId="0" applyNumberFormat="1" applyFont="1" applyFill="1" applyBorder="1" applyAlignment="1">
      <alignment horizontal="left" vertical="center" wrapText="1"/>
    </xf>
    <xf numFmtId="0" fontId="2" fillId="12" borderId="6" xfId="0" applyFont="1" applyFill="1" applyBorder="1" applyAlignment="1">
      <alignment vertical="center" wrapText="1"/>
    </xf>
    <xf numFmtId="3" fontId="2" fillId="12" borderId="6" xfId="0" applyNumberFormat="1" applyFont="1" applyFill="1" applyBorder="1" applyAlignment="1">
      <alignment horizontal="left" vertical="center" wrapText="1"/>
    </xf>
    <xf numFmtId="0" fontId="2" fillId="12" borderId="2" xfId="0" applyFont="1" applyFill="1" applyBorder="1" applyAlignment="1">
      <alignment vertical="center" wrapText="1"/>
    </xf>
    <xf numFmtId="0" fontId="2" fillId="17" borderId="2" xfId="0" applyFont="1" applyFill="1" applyBorder="1" applyAlignment="1">
      <alignment vertical="center" wrapText="1"/>
    </xf>
    <xf numFmtId="0" fontId="2" fillId="17" borderId="1" xfId="0" applyFont="1" applyFill="1" applyBorder="1"/>
    <xf numFmtId="0" fontId="2" fillId="0" borderId="0" xfId="0" applyFont="1" applyAlignment="1">
      <alignment horizontal="left" vertical="center"/>
    </xf>
    <xf numFmtId="0" fontId="2" fillId="0" borderId="0" xfId="0" applyFont="1" applyAlignment="1">
      <alignment horizontal="center" vertical="center"/>
    </xf>
    <xf numFmtId="164" fontId="2" fillId="12" borderId="2" xfId="1" applyNumberFormat="1" applyFont="1" applyFill="1" applyBorder="1" applyAlignment="1">
      <alignment vertical="center" wrapText="1"/>
    </xf>
    <xf numFmtId="164" fontId="2" fillId="0" borderId="2" xfId="1" applyNumberFormat="1" applyFont="1" applyFill="1" applyBorder="1" applyAlignment="1">
      <alignment vertical="center" wrapText="1"/>
    </xf>
    <xf numFmtId="164" fontId="2" fillId="0" borderId="6" xfId="1" applyNumberFormat="1" applyFont="1" applyFill="1" applyBorder="1" applyAlignment="1">
      <alignment vertical="center" wrapText="1"/>
    </xf>
    <xf numFmtId="164" fontId="2" fillId="17" borderId="2" xfId="1" applyNumberFormat="1" applyFont="1" applyFill="1" applyBorder="1" applyAlignment="1">
      <alignment vertical="center" wrapText="1"/>
    </xf>
    <xf numFmtId="164" fontId="2" fillId="0" borderId="2" xfId="1" applyNumberFormat="1" applyFont="1" applyBorder="1" applyAlignment="1">
      <alignment vertical="center" wrapText="1"/>
    </xf>
    <xf numFmtId="164" fontId="2" fillId="18" borderId="7" xfId="1" applyNumberFormat="1" applyFont="1" applyFill="1" applyBorder="1" applyAlignment="1">
      <alignment vertical="center" wrapText="1"/>
    </xf>
    <xf numFmtId="164" fontId="2" fillId="12" borderId="6" xfId="1" applyNumberFormat="1" applyFont="1" applyFill="1" applyBorder="1" applyAlignment="1">
      <alignment vertical="center" wrapText="1"/>
    </xf>
    <xf numFmtId="164" fontId="2" fillId="0" borderId="0" xfId="1" applyNumberFormat="1" applyFont="1" applyAlignment="1">
      <alignment vertical="center"/>
    </xf>
    <xf numFmtId="164" fontId="2" fillId="11" borderId="6" xfId="1" applyNumberFormat="1" applyFont="1" applyFill="1" applyBorder="1" applyAlignment="1">
      <alignment vertical="center"/>
    </xf>
    <xf numFmtId="164" fontId="2" fillId="11" borderId="2" xfId="1" applyNumberFormat="1" applyFont="1" applyFill="1" applyBorder="1" applyAlignment="1">
      <alignment vertical="center"/>
    </xf>
    <xf numFmtId="164" fontId="2" fillId="17" borderId="7" xfId="1" applyNumberFormat="1" applyFont="1" applyFill="1" applyBorder="1" applyAlignment="1">
      <alignment vertical="center" wrapText="1"/>
    </xf>
    <xf numFmtId="165" fontId="2" fillId="0" borderId="0" xfId="0" applyNumberFormat="1" applyFont="1" applyAlignment="1">
      <alignment horizontal="left" vertical="top"/>
    </xf>
    <xf numFmtId="43" fontId="2" fillId="0" borderId="0" xfId="1" applyFont="1" applyAlignment="1">
      <alignment horizontal="right" vertical="top"/>
    </xf>
    <xf numFmtId="43" fontId="2" fillId="0" borderId="0" xfId="1" applyFont="1" applyAlignment="1">
      <alignment horizontal="right"/>
    </xf>
    <xf numFmtId="43" fontId="2" fillId="20" borderId="0" xfId="1" applyFont="1" applyFill="1" applyAlignment="1">
      <alignment horizontal="right"/>
    </xf>
    <xf numFmtId="3" fontId="2" fillId="0" borderId="2" xfId="0" applyNumberFormat="1" applyFont="1" applyBorder="1" applyAlignment="1">
      <alignment horizontal="center" vertical="center" wrapText="1"/>
    </xf>
    <xf numFmtId="0" fontId="4" fillId="0" borderId="2" xfId="0" applyFont="1" applyBorder="1" applyAlignment="1">
      <alignment vertical="center" wrapText="1"/>
    </xf>
    <xf numFmtId="3" fontId="2" fillId="0" borderId="2" xfId="0" applyNumberFormat="1" applyFont="1" applyBorder="1" applyAlignment="1">
      <alignment vertical="center" wrapText="1"/>
    </xf>
    <xf numFmtId="43" fontId="0" fillId="0" borderId="0" xfId="0" applyNumberFormat="1"/>
    <xf numFmtId="14" fontId="2" fillId="0" borderId="2" xfId="0" applyNumberFormat="1" applyFont="1" applyBorder="1" applyAlignment="1">
      <alignment horizontal="left" vertical="center" wrapText="1"/>
    </xf>
    <xf numFmtId="164" fontId="2" fillId="0" borderId="2" xfId="1" applyNumberFormat="1" applyFont="1" applyFill="1" applyBorder="1" applyAlignment="1">
      <alignment horizontal="center" vertical="center" wrapText="1"/>
    </xf>
    <xf numFmtId="165" fontId="2" fillId="0" borderId="0" xfId="0" applyNumberFormat="1" applyFont="1"/>
    <xf numFmtId="0" fontId="5" fillId="0" borderId="0" xfId="0" applyFont="1"/>
    <xf numFmtId="0" fontId="2" fillId="0" borderId="7" xfId="0" applyFont="1" applyBorder="1" applyAlignment="1">
      <alignment horizontal="left" vertical="center" wrapText="1"/>
    </xf>
    <xf numFmtId="0" fontId="2" fillId="0" borderId="7" xfId="0" applyFont="1" applyBorder="1" applyAlignment="1">
      <alignment horizontal="center" vertical="center" wrapText="1"/>
    </xf>
    <xf numFmtId="164" fontId="2" fillId="0" borderId="7" xfId="1" applyNumberFormat="1" applyFont="1" applyFill="1" applyBorder="1" applyAlignment="1">
      <alignment vertical="center" wrapText="1"/>
    </xf>
    <xf numFmtId="43" fontId="2" fillId="17" borderId="0" xfId="1" applyNumberFormat="1" applyFont="1" applyFill="1" applyAlignment="1">
      <alignment horizontal="right"/>
    </xf>
    <xf numFmtId="43" fontId="0" fillId="0" borderId="0" xfId="1" applyNumberFormat="1" applyFont="1"/>
    <xf numFmtId="43" fontId="0" fillId="20" borderId="0" xfId="0" applyNumberFormat="1" applyFill="1"/>
    <xf numFmtId="43" fontId="2" fillId="20" borderId="0" xfId="1" applyFont="1" applyFill="1" applyAlignment="1">
      <alignment horizontal="right" vertical="top"/>
    </xf>
    <xf numFmtId="166" fontId="0" fillId="0" borderId="0" xfId="0" applyNumberFormat="1"/>
    <xf numFmtId="166" fontId="0" fillId="20" borderId="0" xfId="0" applyNumberFormat="1" applyFill="1"/>
    <xf numFmtId="0" fontId="2" fillId="0" borderId="2" xfId="0" applyFont="1" applyFill="1" applyBorder="1" applyAlignment="1">
      <alignment vertical="center" wrapText="1"/>
    </xf>
    <xf numFmtId="0" fontId="5" fillId="0" borderId="0" xfId="0" applyFont="1" applyFill="1"/>
    <xf numFmtId="0" fontId="2" fillId="0" borderId="0" xfId="0" applyFont="1" applyFill="1"/>
    <xf numFmtId="168" fontId="2" fillId="14" borderId="2" xfId="1" applyNumberFormat="1" applyFont="1" applyFill="1" applyBorder="1" applyAlignment="1">
      <alignment horizontal="center" vertical="center" wrapText="1"/>
    </xf>
    <xf numFmtId="43" fontId="0" fillId="0" borderId="0" xfId="1" applyFont="1"/>
    <xf numFmtId="0" fontId="3" fillId="11" borderId="2"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2" fillId="12" borderId="2" xfId="0" applyFont="1" applyFill="1" applyBorder="1" applyAlignment="1">
      <alignment horizontal="center" vertical="center" wrapText="1"/>
    </xf>
    <xf numFmtId="0" fontId="2" fillId="12" borderId="2" xfId="0" applyFont="1" applyFill="1" applyBorder="1" applyAlignment="1">
      <alignment horizontal="left" vertical="center" wrapText="1"/>
    </xf>
    <xf numFmtId="0" fontId="3" fillId="11" borderId="2" xfId="0" applyFont="1" applyFill="1" applyBorder="1" applyAlignment="1">
      <alignment horizontal="center" vertical="center" wrapText="1"/>
    </xf>
    <xf numFmtId="0" fontId="2" fillId="17" borderId="2" xfId="0" applyFont="1" applyFill="1" applyBorder="1" applyAlignment="1">
      <alignment horizontal="center" vertical="center" wrapText="1"/>
    </xf>
    <xf numFmtId="0" fontId="2" fillId="14" borderId="2"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7"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10" fontId="2" fillId="14" borderId="2" xfId="0" applyNumberFormat="1" applyFont="1" applyFill="1" applyBorder="1" applyAlignment="1">
      <alignment horizontal="center" vertical="center" wrapText="1"/>
    </xf>
    <xf numFmtId="9" fontId="2" fillId="10" borderId="2" xfId="0"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left" vertical="center" wrapText="1"/>
    </xf>
    <xf numFmtId="0" fontId="2" fillId="12" borderId="6"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3" fillId="11" borderId="2" xfId="0" applyFont="1" applyFill="1" applyBorder="1" applyAlignment="1">
      <alignment vertical="center" wrapText="1"/>
    </xf>
    <xf numFmtId="0" fontId="2" fillId="12" borderId="6" xfId="0" applyFont="1" applyFill="1" applyBorder="1" applyAlignment="1">
      <alignment horizontal="left" vertical="center" wrapText="1"/>
    </xf>
    <xf numFmtId="0" fontId="2" fillId="0" borderId="6" xfId="0" applyFont="1" applyBorder="1" applyAlignment="1">
      <alignment horizontal="left" vertical="center" wrapText="1"/>
    </xf>
    <xf numFmtId="164" fontId="3" fillId="11" borderId="2" xfId="1" applyNumberFormat="1" applyFont="1" applyFill="1" applyBorder="1" applyAlignment="1">
      <alignment vertical="center" wrapText="1"/>
    </xf>
    <xf numFmtId="0" fontId="3" fillId="8" borderId="2" xfId="0" applyFont="1" applyFill="1" applyBorder="1" applyAlignment="1">
      <alignment horizontal="center" vertical="center"/>
    </xf>
    <xf numFmtId="0" fontId="2" fillId="7" borderId="2" xfId="0" applyFont="1" applyFill="1" applyBorder="1" applyAlignment="1">
      <alignment horizontal="center" vertical="center"/>
    </xf>
    <xf numFmtId="0" fontId="2" fillId="11" borderId="6" xfId="0" applyFont="1" applyFill="1" applyBorder="1" applyAlignment="1">
      <alignment horizontal="left" vertical="center" wrapText="1"/>
    </xf>
    <xf numFmtId="9" fontId="2" fillId="15" borderId="2" xfId="0" applyNumberFormat="1" applyFont="1" applyFill="1" applyBorder="1" applyAlignment="1">
      <alignment horizontal="center" vertical="center" wrapText="1"/>
    </xf>
    <xf numFmtId="0" fontId="2" fillId="17" borderId="7" xfId="0" applyFont="1" applyFill="1" applyBorder="1" applyAlignment="1">
      <alignment horizontal="center" vertical="center" wrapText="1"/>
    </xf>
    <xf numFmtId="0" fontId="2" fillId="15" borderId="2" xfId="0" applyFont="1" applyFill="1" applyBorder="1" applyAlignment="1">
      <alignment horizontal="center" vertical="center" wrapText="1"/>
    </xf>
    <xf numFmtId="0" fontId="2" fillId="17" borderId="7" xfId="0" applyFont="1" applyFill="1" applyBorder="1" applyAlignment="1">
      <alignment horizontal="left" vertical="center" wrapText="1"/>
    </xf>
    <xf numFmtId="0" fontId="2" fillId="0" borderId="2" xfId="0" applyFont="1" applyBorder="1" applyAlignment="1">
      <alignment vertical="center" wrapText="1"/>
    </xf>
    <xf numFmtId="0" fontId="3" fillId="2" borderId="2" xfId="0" applyFont="1" applyFill="1" applyBorder="1" applyAlignment="1">
      <alignment horizontal="center" vertical="center"/>
    </xf>
    <xf numFmtId="0" fontId="3" fillId="14" borderId="2" xfId="0" applyFont="1" applyFill="1" applyBorder="1" applyAlignment="1">
      <alignment horizontal="center" vertical="center" wrapText="1"/>
    </xf>
    <xf numFmtId="9" fontId="2" fillId="14" borderId="2" xfId="0" applyNumberFormat="1" applyFont="1" applyFill="1" applyBorder="1" applyAlignment="1">
      <alignment horizontal="center" vertical="center" wrapText="1"/>
    </xf>
    <xf numFmtId="0" fontId="3" fillId="14" borderId="2" xfId="0" applyFont="1" applyFill="1" applyBorder="1" applyAlignment="1">
      <alignment horizontal="center" vertical="center"/>
    </xf>
    <xf numFmtId="0" fontId="3" fillId="16" borderId="2" xfId="0" applyFont="1" applyFill="1" applyBorder="1" applyAlignment="1">
      <alignment horizontal="center" vertical="center"/>
    </xf>
    <xf numFmtId="0" fontId="3" fillId="2" borderId="2" xfId="0" applyFont="1" applyFill="1" applyBorder="1" applyAlignment="1">
      <alignment horizontal="left" vertical="center"/>
    </xf>
    <xf numFmtId="0" fontId="2" fillId="16" borderId="2" xfId="0" applyFont="1" applyFill="1" applyBorder="1" applyAlignment="1">
      <alignment horizontal="center" vertical="center"/>
    </xf>
    <xf numFmtId="0" fontId="3" fillId="11" borderId="2"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2" fillId="15" borderId="2" xfId="0" applyFont="1" applyFill="1" applyBorder="1" applyAlignment="1">
      <alignment horizontal="left" vertical="center" wrapText="1"/>
    </xf>
    <xf numFmtId="0" fontId="2" fillId="12" borderId="2" xfId="0" applyFont="1" applyFill="1" applyBorder="1" applyAlignment="1">
      <alignment horizontal="center" vertical="center" wrapText="1"/>
    </xf>
    <xf numFmtId="0" fontId="2" fillId="12" borderId="2" xfId="0" applyFont="1" applyFill="1" applyBorder="1" applyAlignment="1">
      <alignment horizontal="left" vertical="center" wrapText="1"/>
    </xf>
    <xf numFmtId="0" fontId="3" fillId="11" borderId="2" xfId="0" applyFont="1" applyFill="1" applyBorder="1" applyAlignment="1">
      <alignment horizontal="center" vertical="center" wrapText="1"/>
    </xf>
    <xf numFmtId="0" fontId="2" fillId="17" borderId="2" xfId="0" applyFont="1" applyFill="1" applyBorder="1" applyAlignment="1">
      <alignment horizontal="center" vertical="center" wrapText="1"/>
    </xf>
    <xf numFmtId="0" fontId="2" fillId="14" borderId="2"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2" xfId="0" applyFont="1" applyFill="1" applyBorder="1" applyAlignment="1">
      <alignment horizontal="left" vertical="center" wrapText="1"/>
    </xf>
    <xf numFmtId="0" fontId="2" fillId="17" borderId="2" xfId="0" applyFont="1" applyFill="1" applyBorder="1" applyAlignment="1">
      <alignment horizontal="left" vertical="center" wrapText="1"/>
    </xf>
    <xf numFmtId="0" fontId="3" fillId="14" borderId="2" xfId="0" applyFont="1" applyFill="1" applyBorder="1" applyAlignment="1">
      <alignment horizontal="left" vertical="center" wrapText="1"/>
    </xf>
    <xf numFmtId="0" fontId="2" fillId="14" borderId="2" xfId="0" applyFont="1" applyFill="1" applyBorder="1" applyAlignment="1">
      <alignment horizontal="left" vertical="center" wrapText="1"/>
    </xf>
    <xf numFmtId="0" fontId="3" fillId="14" borderId="2" xfId="0" applyFont="1" applyFill="1" applyBorder="1" applyAlignment="1">
      <alignment horizontal="center" vertical="center" wrapText="1"/>
    </xf>
    <xf numFmtId="0" fontId="3" fillId="9" borderId="2" xfId="0" applyFont="1" applyFill="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9"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2" fillId="8" borderId="2" xfId="0" applyFont="1" applyFill="1" applyBorder="1" applyAlignment="1">
      <alignment horizontal="left" vertical="center" wrapText="1"/>
    </xf>
    <xf numFmtId="0" fontId="2" fillId="17" borderId="3" xfId="0" applyFont="1" applyFill="1" applyBorder="1" applyAlignment="1">
      <alignment horizontal="left" vertical="center" wrapText="1"/>
    </xf>
    <xf numFmtId="0" fontId="2" fillId="17" borderId="5" xfId="0" applyFont="1" applyFill="1" applyBorder="1" applyAlignment="1">
      <alignment horizontal="left" vertical="center" wrapText="1"/>
    </xf>
    <xf numFmtId="10" fontId="2" fillId="14" borderId="2" xfId="0" applyNumberFormat="1" applyFont="1" applyFill="1" applyBorder="1" applyAlignment="1">
      <alignment horizontal="center" vertical="center" wrapText="1"/>
    </xf>
    <xf numFmtId="9" fontId="2" fillId="10" borderId="2" xfId="0" applyNumberFormat="1" applyFont="1" applyFill="1" applyBorder="1" applyAlignment="1">
      <alignment horizontal="center" vertical="center" wrapText="1"/>
    </xf>
    <xf numFmtId="0" fontId="2" fillId="7" borderId="2" xfId="0" applyFont="1" applyFill="1" applyBorder="1" applyAlignment="1">
      <alignment horizontal="left" vertical="center" wrapText="1"/>
    </xf>
    <xf numFmtId="0" fontId="3" fillId="8" borderId="2" xfId="0" applyFont="1" applyFill="1" applyBorder="1" applyAlignment="1">
      <alignment horizontal="center" vertical="center" wrapText="1"/>
    </xf>
    <xf numFmtId="0" fontId="3" fillId="4" borderId="2" xfId="0" applyFont="1" applyFill="1" applyBorder="1" applyAlignment="1">
      <alignment horizontal="left" vertical="center"/>
    </xf>
    <xf numFmtId="0" fontId="3" fillId="11" borderId="6" xfId="0" applyFont="1" applyFill="1" applyBorder="1" applyAlignment="1">
      <alignment horizontal="left" vertical="center" wrapText="1"/>
    </xf>
    <xf numFmtId="0" fontId="3" fillId="16" borderId="2" xfId="0" applyFont="1" applyFill="1" applyBorder="1" applyAlignment="1">
      <alignment horizontal="left" vertical="center" wrapText="1"/>
    </xf>
    <xf numFmtId="0" fontId="2" fillId="0" borderId="6" xfId="0" applyFont="1" applyBorder="1" applyAlignment="1">
      <alignment horizontal="center" vertical="center" wrapText="1"/>
    </xf>
    <xf numFmtId="0" fontId="3" fillId="9" borderId="7" xfId="0" applyFont="1" applyFill="1" applyBorder="1" applyAlignment="1">
      <alignment horizontal="left" vertical="center"/>
    </xf>
    <xf numFmtId="10" fontId="2" fillId="19" borderId="2" xfId="0" applyNumberFormat="1" applyFont="1" applyFill="1" applyBorder="1" applyAlignment="1">
      <alignment horizontal="center" vertical="center" wrapText="1"/>
    </xf>
    <xf numFmtId="0" fontId="2" fillId="19" borderId="2" xfId="0" applyFont="1" applyFill="1" applyBorder="1" applyAlignment="1">
      <alignment horizontal="center" vertical="center" wrapText="1"/>
    </xf>
    <xf numFmtId="0" fontId="3" fillId="8" borderId="2" xfId="0" applyFont="1" applyFill="1" applyBorder="1" applyAlignment="1">
      <alignment horizontal="left" vertical="center" wrapText="1"/>
    </xf>
    <xf numFmtId="0" fontId="2" fillId="0" borderId="2" xfId="0" applyFont="1" applyBorder="1" applyAlignment="1">
      <alignment horizontal="left" vertical="center" wrapText="1"/>
    </xf>
    <xf numFmtId="168" fontId="2" fillId="14" borderId="3" xfId="1" applyNumberFormat="1" applyFont="1" applyFill="1" applyBorder="1" applyAlignment="1">
      <alignment horizontal="center" vertical="center" wrapText="1"/>
    </xf>
    <xf numFmtId="168" fontId="2" fillId="14" borderId="5" xfId="1" applyNumberFormat="1"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10" borderId="2" xfId="0" applyFont="1" applyFill="1" applyBorder="1" applyAlignment="1">
      <alignment vertical="center" wrapText="1"/>
    </xf>
    <xf numFmtId="0" fontId="2" fillId="12" borderId="6"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3" fillId="11" borderId="2" xfId="0" applyFont="1" applyFill="1" applyBorder="1" applyAlignment="1">
      <alignment vertical="center" wrapText="1"/>
    </xf>
    <xf numFmtId="0" fontId="2" fillId="12" borderId="6" xfId="0" applyFont="1" applyFill="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left" vertical="center" wrapText="1"/>
    </xf>
    <xf numFmtId="0" fontId="2" fillId="18" borderId="8" xfId="0" applyFont="1" applyFill="1" applyBorder="1" applyAlignment="1">
      <alignment horizontal="center" vertical="center" wrapText="1"/>
    </xf>
    <xf numFmtId="0" fontId="2" fillId="18" borderId="9" xfId="0" applyFont="1" applyFill="1" applyBorder="1" applyAlignment="1">
      <alignment horizontal="center" vertical="center" wrapText="1"/>
    </xf>
    <xf numFmtId="0" fontId="2" fillId="18" borderId="10" xfId="0" applyFont="1" applyFill="1" applyBorder="1" applyAlignment="1">
      <alignment horizontal="center" vertical="center" wrapText="1"/>
    </xf>
    <xf numFmtId="0" fontId="2" fillId="18" borderId="8" xfId="0" applyFont="1" applyFill="1" applyBorder="1" applyAlignment="1">
      <alignment horizontal="left" vertical="center" wrapText="1"/>
    </xf>
    <xf numFmtId="0" fontId="2" fillId="18" borderId="9" xfId="0" applyFont="1" applyFill="1" applyBorder="1" applyAlignment="1">
      <alignment horizontal="left" vertical="center" wrapText="1"/>
    </xf>
    <xf numFmtId="164" fontId="3" fillId="11" borderId="2" xfId="1" applyNumberFormat="1" applyFont="1" applyFill="1" applyBorder="1" applyAlignment="1">
      <alignment vertical="center" wrapText="1"/>
    </xf>
    <xf numFmtId="0" fontId="3" fillId="11" borderId="6" xfId="0" applyFont="1" applyFill="1" applyBorder="1" applyAlignment="1">
      <alignment horizontal="center" vertical="center" wrapText="1"/>
    </xf>
    <xf numFmtId="0" fontId="3" fillId="8" borderId="2" xfId="0" applyFont="1" applyFill="1" applyBorder="1" applyAlignment="1">
      <alignment horizontal="center" vertical="center"/>
    </xf>
    <xf numFmtId="0" fontId="2" fillId="7" borderId="2" xfId="0" applyFont="1" applyFill="1" applyBorder="1" applyAlignment="1">
      <alignment horizontal="center" vertical="center"/>
    </xf>
    <xf numFmtId="0" fontId="3" fillId="8" borderId="2" xfId="0" applyFont="1" applyFill="1" applyBorder="1" applyAlignment="1">
      <alignment horizontal="left" vertical="center"/>
    </xf>
    <xf numFmtId="0" fontId="3" fillId="6" borderId="2" xfId="0" applyFont="1" applyFill="1" applyBorder="1" applyAlignment="1">
      <alignment horizontal="left" vertical="center"/>
    </xf>
    <xf numFmtId="0" fontId="2" fillId="12" borderId="3" xfId="0" applyFont="1" applyFill="1" applyBorder="1" applyAlignment="1">
      <alignment horizontal="left" vertical="center" wrapText="1"/>
    </xf>
    <xf numFmtId="0" fontId="2" fillId="12" borderId="5" xfId="0" applyFont="1" applyFill="1" applyBorder="1" applyAlignment="1">
      <alignment horizontal="left" vertical="center" wrapText="1"/>
    </xf>
    <xf numFmtId="0" fontId="3" fillId="13" borderId="2" xfId="0" applyFont="1" applyFill="1" applyBorder="1" applyAlignment="1">
      <alignment vertical="center"/>
    </xf>
    <xf numFmtId="0" fontId="2" fillId="8" borderId="2" xfId="0" applyFont="1" applyFill="1" applyBorder="1" applyAlignment="1">
      <alignment vertical="center"/>
    </xf>
    <xf numFmtId="0" fontId="2" fillId="10" borderId="2" xfId="0" applyFont="1" applyFill="1" applyBorder="1" applyAlignment="1">
      <alignment vertical="center"/>
    </xf>
    <xf numFmtId="0" fontId="2" fillId="11" borderId="6" xfId="0" applyFont="1" applyFill="1" applyBorder="1" applyAlignment="1">
      <alignment horizontal="left" vertical="center" wrapText="1"/>
    </xf>
    <xf numFmtId="0" fontId="2" fillId="7" borderId="2" xfId="0" applyFont="1" applyFill="1" applyBorder="1" applyAlignment="1">
      <alignment horizontal="left" vertical="center"/>
    </xf>
    <xf numFmtId="9" fontId="2" fillId="7" borderId="2" xfId="0" applyNumberFormat="1" applyFont="1" applyFill="1" applyBorder="1" applyAlignment="1">
      <alignment horizontal="center" vertical="center" wrapText="1"/>
    </xf>
    <xf numFmtId="9" fontId="2" fillId="15" borderId="2" xfId="0" applyNumberFormat="1" applyFont="1" applyFill="1" applyBorder="1" applyAlignment="1">
      <alignment horizontal="center" vertical="center" wrapText="1"/>
    </xf>
    <xf numFmtId="10" fontId="2" fillId="15" borderId="2" xfId="0" applyNumberFormat="1" applyFont="1" applyFill="1" applyBorder="1" applyAlignment="1">
      <alignment horizontal="center" vertical="center" wrapText="1"/>
    </xf>
    <xf numFmtId="1" fontId="2" fillId="14" borderId="2" xfId="0" applyNumberFormat="1" applyFont="1" applyFill="1" applyBorder="1" applyAlignment="1">
      <alignment horizontal="center" vertical="center" wrapText="1"/>
    </xf>
    <xf numFmtId="9" fontId="2" fillId="7" borderId="2" xfId="0" applyNumberFormat="1" applyFont="1" applyFill="1" applyBorder="1" applyAlignment="1">
      <alignment horizontal="center" vertical="center"/>
    </xf>
    <xf numFmtId="0" fontId="2" fillId="7" borderId="2" xfId="0" applyFont="1" applyFill="1" applyBorder="1" applyAlignment="1">
      <alignment horizontal="center" vertical="center" wrapText="1"/>
    </xf>
    <xf numFmtId="0" fontId="2" fillId="17" borderId="7" xfId="0" applyFont="1" applyFill="1" applyBorder="1" applyAlignment="1">
      <alignment horizontal="center" vertical="center" wrapText="1"/>
    </xf>
    <xf numFmtId="0" fontId="2" fillId="15" borderId="2" xfId="0" applyFont="1" applyFill="1" applyBorder="1" applyAlignment="1">
      <alignment horizontal="center" vertical="center" wrapText="1"/>
    </xf>
    <xf numFmtId="164" fontId="3" fillId="11" borderId="6" xfId="1" applyNumberFormat="1" applyFont="1" applyFill="1" applyBorder="1" applyAlignment="1">
      <alignment vertical="center" wrapText="1"/>
    </xf>
    <xf numFmtId="0" fontId="2" fillId="17" borderId="7" xfId="0" applyFont="1" applyFill="1" applyBorder="1" applyAlignment="1">
      <alignment horizontal="left" vertical="center" wrapText="1"/>
    </xf>
    <xf numFmtId="0" fontId="3" fillId="11" borderId="6" xfId="0" applyFont="1" applyFill="1" applyBorder="1" applyAlignment="1">
      <alignment vertical="center" wrapText="1"/>
    </xf>
    <xf numFmtId="0" fontId="2" fillId="15" borderId="7" xfId="0" applyFont="1" applyFill="1" applyBorder="1" applyAlignment="1">
      <alignment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14" borderId="2" xfId="0" applyFont="1" applyFill="1" applyBorder="1" applyAlignment="1">
      <alignment vertical="center"/>
    </xf>
    <xf numFmtId="0" fontId="2" fillId="0" borderId="2" xfId="0" applyFont="1" applyBorder="1" applyAlignment="1">
      <alignment vertical="center" wrapText="1"/>
    </xf>
    <xf numFmtId="0" fontId="3" fillId="2" borderId="2" xfId="0" applyFont="1" applyFill="1" applyBorder="1" applyAlignment="1">
      <alignment horizontal="center" vertical="center"/>
    </xf>
    <xf numFmtId="9" fontId="2" fillId="14" borderId="2" xfId="0" applyNumberFormat="1" applyFont="1" applyFill="1" applyBorder="1" applyAlignment="1">
      <alignment horizontal="center" vertical="center" wrapText="1"/>
    </xf>
    <xf numFmtId="0" fontId="3" fillId="14" borderId="2" xfId="0" applyFont="1" applyFill="1" applyBorder="1" applyAlignment="1">
      <alignment horizontal="center" vertical="center"/>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2" fillId="14" borderId="2" xfId="0" applyFont="1" applyFill="1" applyBorder="1" applyAlignment="1">
      <alignment horizontal="left" vertical="center"/>
    </xf>
    <xf numFmtId="0" fontId="2" fillId="11" borderId="3" xfId="0" applyFont="1" applyFill="1" applyBorder="1" applyAlignment="1">
      <alignment horizontal="left" vertical="center" wrapText="1"/>
    </xf>
    <xf numFmtId="0" fontId="2" fillId="11" borderId="5" xfId="0" applyFont="1" applyFill="1" applyBorder="1" applyAlignment="1">
      <alignment horizontal="left" vertical="center" wrapText="1"/>
    </xf>
    <xf numFmtId="0" fontId="3" fillId="14" borderId="2" xfId="0" applyFont="1" applyFill="1" applyBorder="1" applyAlignment="1">
      <alignment horizontal="left" vertical="center"/>
    </xf>
    <xf numFmtId="0" fontId="2" fillId="16" borderId="2" xfId="0" applyFont="1" applyFill="1" applyBorder="1" applyAlignment="1">
      <alignment horizontal="left" vertical="center" wrapText="1"/>
    </xf>
    <xf numFmtId="1" fontId="2" fillId="16" borderId="2" xfId="2" applyNumberFormat="1" applyFont="1" applyFill="1" applyBorder="1" applyAlignment="1">
      <alignment horizontal="center" vertical="center"/>
    </xf>
    <xf numFmtId="0" fontId="2" fillId="16" borderId="2" xfId="0" applyFont="1" applyFill="1" applyBorder="1" applyAlignment="1">
      <alignment horizontal="center" vertical="center" wrapText="1"/>
    </xf>
    <xf numFmtId="0" fontId="2" fillId="16" borderId="2" xfId="0" applyFont="1" applyFill="1" applyBorder="1" applyAlignment="1">
      <alignment horizontal="left" vertical="center"/>
    </xf>
    <xf numFmtId="9" fontId="2" fillId="16" borderId="2" xfId="0" applyNumberFormat="1" applyFont="1" applyFill="1" applyBorder="1" applyAlignment="1">
      <alignment horizontal="center" vertical="center" wrapText="1"/>
    </xf>
    <xf numFmtId="0" fontId="3" fillId="16" borderId="2" xfId="0" applyFont="1" applyFill="1" applyBorder="1" applyAlignment="1">
      <alignment horizontal="center" vertical="center"/>
    </xf>
    <xf numFmtId="0" fontId="3" fillId="16" borderId="2" xfId="0" applyFont="1" applyFill="1" applyBorder="1" applyAlignment="1">
      <alignment horizontal="center" vertical="center" wrapText="1"/>
    </xf>
    <xf numFmtId="0" fontId="3" fillId="0" borderId="2" xfId="0" applyFont="1" applyBorder="1" applyAlignment="1">
      <alignment horizontal="center" vertical="center"/>
    </xf>
    <xf numFmtId="0" fontId="3" fillId="2" borderId="2" xfId="0" applyFont="1" applyFill="1" applyBorder="1" applyAlignment="1">
      <alignment horizontal="left" vertical="center"/>
    </xf>
    <xf numFmtId="0" fontId="2" fillId="3" borderId="2" xfId="0" applyFont="1" applyFill="1" applyBorder="1" applyAlignment="1">
      <alignment vertical="top" wrapText="1"/>
    </xf>
    <xf numFmtId="0" fontId="3" fillId="5" borderId="2" xfId="0" applyFont="1" applyFill="1" applyBorder="1" applyAlignment="1">
      <alignment vertical="center"/>
    </xf>
    <xf numFmtId="9" fontId="2" fillId="16" borderId="2" xfId="0" applyNumberFormat="1" applyFont="1" applyFill="1" applyBorder="1" applyAlignment="1">
      <alignment horizontal="center" vertical="center"/>
    </xf>
    <xf numFmtId="0" fontId="2" fillId="16" borderId="2" xfId="0" applyFont="1" applyFill="1" applyBorder="1" applyAlignment="1">
      <alignment horizontal="center" vertical="center"/>
    </xf>
    <xf numFmtId="0" fontId="2" fillId="14" borderId="11" xfId="0" applyFont="1" applyFill="1" applyBorder="1" applyAlignment="1">
      <alignment horizontal="left" vertical="center" wrapText="1"/>
    </xf>
    <xf numFmtId="0" fontId="2" fillId="14" borderId="12" xfId="0" applyFont="1" applyFill="1" applyBorder="1" applyAlignment="1">
      <alignment horizontal="left" vertical="center" wrapText="1"/>
    </xf>
    <xf numFmtId="0" fontId="2" fillId="14" borderId="13" xfId="0" applyFont="1" applyFill="1" applyBorder="1" applyAlignment="1">
      <alignment horizontal="left" vertical="center" wrapText="1"/>
    </xf>
    <xf numFmtId="0" fontId="2" fillId="14" borderId="8" xfId="0" applyFont="1" applyFill="1" applyBorder="1" applyAlignment="1">
      <alignment horizontal="left" vertical="center" wrapText="1"/>
    </xf>
    <xf numFmtId="0" fontId="2" fillId="14" borderId="10" xfId="0" applyFont="1" applyFill="1" applyBorder="1" applyAlignment="1">
      <alignment horizontal="left" vertical="center" wrapText="1"/>
    </xf>
    <xf numFmtId="0" fontId="2" fillId="14" borderId="9" xfId="0" applyFont="1" applyFill="1" applyBorder="1" applyAlignment="1">
      <alignment horizontal="left" vertical="center" wrapText="1"/>
    </xf>
    <xf numFmtId="0" fontId="2" fillId="14" borderId="3"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3" fillId="16" borderId="2" xfId="0" applyFont="1" applyFill="1" applyBorder="1" applyAlignment="1">
      <alignment horizontal="left" vertical="center"/>
    </xf>
    <xf numFmtId="10" fontId="2" fillId="16" borderId="2" xfId="0" applyNumberFormat="1" applyFont="1" applyFill="1" applyBorder="1" applyAlignment="1">
      <alignment horizontal="center" vertical="center"/>
    </xf>
    <xf numFmtId="167" fontId="2" fillId="16" borderId="2" xfId="2" applyNumberFormat="1" applyFont="1" applyFill="1" applyBorder="1" applyAlignment="1">
      <alignment horizontal="center" vertical="center"/>
    </xf>
    <xf numFmtId="167" fontId="2" fillId="16" borderId="2" xfId="0" applyNumberFormat="1" applyFont="1" applyFill="1" applyBorder="1" applyAlignment="1">
      <alignment horizontal="center" vertical="center"/>
    </xf>
    <xf numFmtId="167" fontId="2" fillId="16" borderId="2" xfId="0" applyNumberFormat="1" applyFont="1" applyFill="1" applyBorder="1" applyAlignment="1">
      <alignment horizontal="center" vertical="center" wrapText="1"/>
    </xf>
    <xf numFmtId="166" fontId="2" fillId="16" borderId="2" xfId="2" applyNumberFormat="1" applyFont="1" applyFill="1" applyBorder="1" applyAlignment="1">
      <alignment horizontal="center" vertical="center"/>
    </xf>
    <xf numFmtId="0" fontId="2" fillId="8" borderId="2" xfId="0" applyFont="1" applyFill="1" applyBorder="1" applyAlignment="1">
      <alignment vertical="center" wrapText="1"/>
    </xf>
    <xf numFmtId="0" fontId="2" fillId="10" borderId="7" xfId="0" applyFont="1" applyFill="1" applyBorder="1" applyAlignment="1">
      <alignment vertical="center"/>
    </xf>
    <xf numFmtId="0" fontId="2" fillId="2" borderId="2" xfId="0" applyFont="1" applyFill="1" applyBorder="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D175"/>
  <sheetViews>
    <sheetView view="pageBreakPreview" zoomScale="70" zoomScaleNormal="85" zoomScaleSheetLayoutView="70" workbookViewId="0">
      <selection activeCell="A123" sqref="A123"/>
    </sheetView>
  </sheetViews>
  <sheetFormatPr defaultColWidth="8.85546875" defaultRowHeight="12.75" x14ac:dyDescent="0.25"/>
  <cols>
    <col min="1" max="1" width="47.140625" style="22" customWidth="1"/>
    <col min="2" max="2" width="52.5703125" style="22" customWidth="1"/>
    <col min="3" max="3" width="43.7109375" style="1" customWidth="1"/>
    <col min="4" max="4" width="24.85546875" style="23" customWidth="1"/>
    <col min="5" max="5" width="6.7109375" style="23" customWidth="1"/>
    <col min="6" max="6" width="23.7109375" style="23" customWidth="1"/>
    <col min="7" max="7" width="16.140625" style="23" customWidth="1"/>
    <col min="8" max="8" width="4.7109375" style="23" hidden="1" customWidth="1"/>
    <col min="9" max="9" width="5.28515625" style="23" hidden="1" customWidth="1"/>
    <col min="10" max="10" width="0.85546875" style="23" customWidth="1"/>
    <col min="11" max="11" width="19" style="23" customWidth="1"/>
    <col min="12" max="12" width="14.5703125" style="31" customWidth="1"/>
    <col min="13" max="13" width="18" style="31" customWidth="1"/>
    <col min="14" max="14" width="14.140625" style="22" customWidth="1"/>
    <col min="15" max="15" width="14.42578125" style="22" customWidth="1"/>
    <col min="16" max="18" width="10.140625" style="22" customWidth="1"/>
    <col min="19" max="19" width="55.7109375" style="1" customWidth="1"/>
    <col min="20" max="20" width="16.42578125" style="1" bestFit="1" customWidth="1"/>
    <col min="21" max="16384" width="8.85546875" style="1"/>
  </cols>
  <sheetData>
    <row r="1" spans="1:20" x14ac:dyDescent="0.25">
      <c r="A1" s="22" t="s">
        <v>359</v>
      </c>
    </row>
    <row r="2" spans="1:20" x14ac:dyDescent="0.25">
      <c r="A2" s="203" t="s">
        <v>72</v>
      </c>
      <c r="B2" s="203"/>
      <c r="C2" s="203"/>
      <c r="D2" s="203"/>
      <c r="E2" s="203"/>
      <c r="F2" s="203"/>
      <c r="G2" s="203"/>
      <c r="H2" s="203"/>
      <c r="I2" s="203"/>
      <c r="J2" s="203"/>
      <c r="K2" s="203"/>
      <c r="L2" s="203"/>
      <c r="M2" s="203"/>
      <c r="N2" s="203"/>
      <c r="O2" s="203"/>
      <c r="P2" s="203"/>
      <c r="Q2" s="203"/>
      <c r="R2" s="203"/>
    </row>
    <row r="3" spans="1:20" ht="72.599999999999994" customHeight="1" x14ac:dyDescent="0.25">
      <c r="A3" s="204" t="s">
        <v>0</v>
      </c>
      <c r="B3" s="204"/>
      <c r="C3" s="205" t="s">
        <v>368</v>
      </c>
      <c r="D3" s="205"/>
      <c r="E3" s="205"/>
      <c r="F3" s="205"/>
      <c r="G3" s="205"/>
      <c r="H3" s="205"/>
      <c r="I3" s="205"/>
      <c r="J3" s="205"/>
      <c r="K3" s="205"/>
      <c r="L3" s="205"/>
      <c r="M3" s="205"/>
      <c r="N3" s="205"/>
      <c r="O3" s="205"/>
      <c r="P3" s="205"/>
      <c r="Q3" s="205"/>
      <c r="R3" s="205"/>
    </row>
    <row r="4" spans="1:20" ht="24.6" customHeight="1" x14ac:dyDescent="0.25">
      <c r="A4" s="130" t="s">
        <v>1</v>
      </c>
      <c r="B4" s="130"/>
      <c r="C4" s="206" t="s">
        <v>2</v>
      </c>
      <c r="D4" s="206"/>
      <c r="E4" s="206"/>
      <c r="F4" s="206"/>
      <c r="G4" s="206"/>
      <c r="H4" s="206"/>
      <c r="I4" s="206"/>
      <c r="J4" s="206"/>
      <c r="K4" s="206"/>
      <c r="L4" s="206"/>
      <c r="M4" s="206"/>
      <c r="N4" s="206"/>
      <c r="O4" s="206"/>
      <c r="P4" s="206"/>
      <c r="Q4" s="206"/>
      <c r="R4" s="206"/>
    </row>
    <row r="5" spans="1:20" ht="54" customHeight="1" x14ac:dyDescent="0.25">
      <c r="A5" s="161" t="s">
        <v>3</v>
      </c>
      <c r="B5" s="161"/>
      <c r="C5" s="128" t="s">
        <v>120</v>
      </c>
      <c r="D5" s="128"/>
      <c r="E5" s="128"/>
      <c r="F5" s="128"/>
      <c r="G5" s="128"/>
      <c r="H5" s="128"/>
      <c r="I5" s="128"/>
      <c r="J5" s="128"/>
      <c r="K5" s="128"/>
      <c r="L5" s="122" t="s">
        <v>4</v>
      </c>
      <c r="M5" s="122"/>
      <c r="N5" s="122"/>
      <c r="O5" s="122"/>
      <c r="P5" s="122"/>
      <c r="Q5" s="123" t="s">
        <v>50</v>
      </c>
      <c r="R5" s="123"/>
    </row>
    <row r="6" spans="1:20" ht="22.15" customHeight="1" x14ac:dyDescent="0.25">
      <c r="A6" s="132" t="s">
        <v>5</v>
      </c>
      <c r="B6" s="196" t="s">
        <v>407</v>
      </c>
      <c r="C6" s="98"/>
      <c r="D6" s="201" t="s">
        <v>6</v>
      </c>
      <c r="E6" s="201"/>
      <c r="F6" s="202" t="s">
        <v>7</v>
      </c>
      <c r="G6" s="202"/>
      <c r="H6" s="202" t="s">
        <v>8</v>
      </c>
      <c r="I6" s="202"/>
      <c r="J6" s="202"/>
      <c r="K6" s="202"/>
      <c r="L6" s="217" t="s">
        <v>9</v>
      </c>
      <c r="M6" s="217"/>
      <c r="N6" s="217"/>
      <c r="O6" s="217"/>
      <c r="P6" s="217"/>
      <c r="Q6" s="217"/>
      <c r="R6" s="217"/>
    </row>
    <row r="7" spans="1:20" ht="22.15" customHeight="1" x14ac:dyDescent="0.25">
      <c r="A7" s="132"/>
      <c r="B7" s="196"/>
      <c r="C7" s="96" t="s">
        <v>10</v>
      </c>
      <c r="D7" s="208">
        <v>2021</v>
      </c>
      <c r="E7" s="208"/>
      <c r="F7" s="198">
        <v>2026</v>
      </c>
      <c r="G7" s="198"/>
      <c r="H7" s="198">
        <v>2030</v>
      </c>
      <c r="I7" s="198"/>
      <c r="J7" s="198"/>
      <c r="K7" s="198"/>
      <c r="L7" s="199" t="s">
        <v>71</v>
      </c>
      <c r="M7" s="199"/>
      <c r="N7" s="199"/>
      <c r="O7" s="199"/>
      <c r="P7" s="199"/>
      <c r="Q7" s="199"/>
      <c r="R7" s="199"/>
    </row>
    <row r="8" spans="1:20" ht="22.15" customHeight="1" x14ac:dyDescent="0.25">
      <c r="A8" s="132"/>
      <c r="B8" s="196"/>
      <c r="C8" s="96" t="s">
        <v>11</v>
      </c>
      <c r="D8" s="218">
        <v>0.34300000000000003</v>
      </c>
      <c r="E8" s="208"/>
      <c r="F8" s="207" t="s">
        <v>316</v>
      </c>
      <c r="G8" s="208"/>
      <c r="H8" s="200" t="s">
        <v>317</v>
      </c>
      <c r="I8" s="198"/>
      <c r="J8" s="198"/>
      <c r="K8" s="198"/>
      <c r="L8" s="199"/>
      <c r="M8" s="199"/>
      <c r="N8" s="199"/>
      <c r="O8" s="199"/>
      <c r="P8" s="199"/>
      <c r="Q8" s="199"/>
      <c r="R8" s="199"/>
    </row>
    <row r="9" spans="1:20" ht="22.15" customHeight="1" x14ac:dyDescent="0.25">
      <c r="A9" s="132" t="s">
        <v>12</v>
      </c>
      <c r="B9" s="196" t="s">
        <v>408</v>
      </c>
      <c r="C9" s="98"/>
      <c r="D9" s="201" t="s">
        <v>6</v>
      </c>
      <c r="E9" s="201"/>
      <c r="F9" s="202" t="s">
        <v>7</v>
      </c>
      <c r="G9" s="202"/>
      <c r="H9" s="202" t="s">
        <v>8</v>
      </c>
      <c r="I9" s="202"/>
      <c r="J9" s="202"/>
      <c r="K9" s="202"/>
      <c r="L9" s="132" t="s">
        <v>9</v>
      </c>
      <c r="M9" s="132"/>
      <c r="N9" s="132"/>
      <c r="O9" s="132"/>
      <c r="P9" s="132"/>
      <c r="Q9" s="132"/>
      <c r="R9" s="132"/>
    </row>
    <row r="10" spans="1:20" ht="22.15" customHeight="1" x14ac:dyDescent="0.25">
      <c r="A10" s="132"/>
      <c r="B10" s="196"/>
      <c r="C10" s="96" t="s">
        <v>10</v>
      </c>
      <c r="D10" s="208">
        <v>2022</v>
      </c>
      <c r="E10" s="208"/>
      <c r="F10" s="198">
        <v>2026</v>
      </c>
      <c r="G10" s="198"/>
      <c r="H10" s="198">
        <v>2030</v>
      </c>
      <c r="I10" s="198"/>
      <c r="J10" s="198"/>
      <c r="K10" s="198"/>
      <c r="L10" s="199" t="s">
        <v>71</v>
      </c>
      <c r="M10" s="199"/>
      <c r="N10" s="199"/>
      <c r="O10" s="199"/>
      <c r="P10" s="199"/>
      <c r="Q10" s="199"/>
      <c r="R10" s="199"/>
    </row>
    <row r="11" spans="1:20" ht="40.15" customHeight="1" x14ac:dyDescent="0.25">
      <c r="A11" s="132"/>
      <c r="B11" s="196"/>
      <c r="C11" s="96" t="s">
        <v>11</v>
      </c>
      <c r="D11" s="219" t="s">
        <v>391</v>
      </c>
      <c r="E11" s="219"/>
      <c r="F11" s="220">
        <v>7.0000000000000007E-2</v>
      </c>
      <c r="G11" s="220"/>
      <c r="H11" s="221">
        <v>0.09</v>
      </c>
      <c r="I11" s="221"/>
      <c r="J11" s="221"/>
      <c r="K11" s="221"/>
      <c r="L11" s="199"/>
      <c r="M11" s="199"/>
      <c r="N11" s="199"/>
      <c r="O11" s="199"/>
      <c r="P11" s="199"/>
      <c r="Q11" s="199"/>
      <c r="R11" s="199"/>
    </row>
    <row r="12" spans="1:20" ht="22.15" customHeight="1" x14ac:dyDescent="0.25">
      <c r="A12" s="132" t="s">
        <v>111</v>
      </c>
      <c r="B12" s="196" t="s">
        <v>360</v>
      </c>
      <c r="C12" s="98"/>
      <c r="D12" s="201" t="s">
        <v>6</v>
      </c>
      <c r="E12" s="201"/>
      <c r="F12" s="202" t="s">
        <v>7</v>
      </c>
      <c r="G12" s="202"/>
      <c r="H12" s="202" t="s">
        <v>8</v>
      </c>
      <c r="I12" s="202"/>
      <c r="J12" s="202"/>
      <c r="K12" s="202"/>
      <c r="L12" s="132" t="s">
        <v>9</v>
      </c>
      <c r="M12" s="132"/>
      <c r="N12" s="132"/>
      <c r="O12" s="132"/>
      <c r="P12" s="132"/>
      <c r="Q12" s="132"/>
      <c r="R12" s="132"/>
      <c r="T12" s="35"/>
    </row>
    <row r="13" spans="1:20" ht="22.15" customHeight="1" x14ac:dyDescent="0.25">
      <c r="A13" s="132"/>
      <c r="B13" s="196"/>
      <c r="C13" s="96" t="s">
        <v>10</v>
      </c>
      <c r="D13" s="197">
        <v>2022</v>
      </c>
      <c r="E13" s="197"/>
      <c r="F13" s="198">
        <v>2026</v>
      </c>
      <c r="G13" s="198"/>
      <c r="H13" s="198">
        <v>2030</v>
      </c>
      <c r="I13" s="198"/>
      <c r="J13" s="198"/>
      <c r="K13" s="198"/>
      <c r="L13" s="199" t="s">
        <v>71</v>
      </c>
      <c r="M13" s="199"/>
      <c r="N13" s="199"/>
      <c r="O13" s="199"/>
      <c r="P13" s="199"/>
      <c r="Q13" s="199"/>
      <c r="R13" s="199"/>
    </row>
    <row r="14" spans="1:20" ht="22.15" customHeight="1" x14ac:dyDescent="0.25">
      <c r="A14" s="132"/>
      <c r="B14" s="196"/>
      <c r="C14" s="96" t="s">
        <v>11</v>
      </c>
      <c r="D14" s="222">
        <v>2624.2</v>
      </c>
      <c r="E14" s="222"/>
      <c r="F14" s="207" t="s">
        <v>318</v>
      </c>
      <c r="G14" s="208"/>
      <c r="H14" s="200" t="s">
        <v>319</v>
      </c>
      <c r="I14" s="198"/>
      <c r="J14" s="198"/>
      <c r="K14" s="198"/>
      <c r="L14" s="199"/>
      <c r="M14" s="199"/>
      <c r="N14" s="199"/>
      <c r="O14" s="199"/>
      <c r="P14" s="199"/>
      <c r="Q14" s="199"/>
      <c r="R14" s="199"/>
      <c r="T14" s="45"/>
    </row>
    <row r="15" spans="1:20" ht="22.15" customHeight="1" x14ac:dyDescent="0.25">
      <c r="A15" s="132" t="s">
        <v>112</v>
      </c>
      <c r="B15" s="196" t="s">
        <v>409</v>
      </c>
      <c r="C15" s="98"/>
      <c r="D15" s="201" t="s">
        <v>6</v>
      </c>
      <c r="E15" s="201"/>
      <c r="F15" s="202" t="s">
        <v>7</v>
      </c>
      <c r="G15" s="202"/>
      <c r="H15" s="202" t="s">
        <v>8</v>
      </c>
      <c r="I15" s="202"/>
      <c r="J15" s="202"/>
      <c r="K15" s="202"/>
      <c r="L15" s="132" t="s">
        <v>9</v>
      </c>
      <c r="M15" s="132"/>
      <c r="N15" s="132"/>
      <c r="O15" s="132"/>
      <c r="P15" s="132"/>
      <c r="Q15" s="132"/>
      <c r="R15" s="132"/>
    </row>
    <row r="16" spans="1:20" ht="22.15" customHeight="1" x14ac:dyDescent="0.25">
      <c r="A16" s="132"/>
      <c r="B16" s="196"/>
      <c r="C16" s="96" t="s">
        <v>10</v>
      </c>
      <c r="D16" s="197">
        <v>2022</v>
      </c>
      <c r="E16" s="197"/>
      <c r="F16" s="198">
        <v>2026</v>
      </c>
      <c r="G16" s="198"/>
      <c r="H16" s="198">
        <v>2030</v>
      </c>
      <c r="I16" s="198"/>
      <c r="J16" s="198"/>
      <c r="K16" s="198"/>
      <c r="L16" s="199" t="s">
        <v>71</v>
      </c>
      <c r="M16" s="199"/>
      <c r="N16" s="199"/>
      <c r="O16" s="199"/>
      <c r="P16" s="199"/>
      <c r="Q16" s="199"/>
      <c r="R16" s="199"/>
    </row>
    <row r="17" spans="1:18" ht="22.15" customHeight="1" x14ac:dyDescent="0.25">
      <c r="A17" s="132"/>
      <c r="B17" s="196"/>
      <c r="C17" s="96" t="s">
        <v>11</v>
      </c>
      <c r="D17" s="197">
        <v>27413</v>
      </c>
      <c r="E17" s="197"/>
      <c r="F17" s="207" t="s">
        <v>320</v>
      </c>
      <c r="G17" s="208"/>
      <c r="H17" s="200" t="s">
        <v>321</v>
      </c>
      <c r="I17" s="198"/>
      <c r="J17" s="198"/>
      <c r="K17" s="198"/>
      <c r="L17" s="199"/>
      <c r="M17" s="199"/>
      <c r="N17" s="199"/>
      <c r="O17" s="199"/>
      <c r="P17" s="199"/>
      <c r="Q17" s="199"/>
      <c r="R17" s="199"/>
    </row>
    <row r="18" spans="1:18" ht="27.6" customHeight="1" x14ac:dyDescent="0.25">
      <c r="A18" s="114" t="s">
        <v>13</v>
      </c>
      <c r="B18" s="114"/>
      <c r="C18" s="166" t="s">
        <v>63</v>
      </c>
      <c r="D18" s="166"/>
      <c r="E18" s="166"/>
      <c r="F18" s="166"/>
      <c r="G18" s="166"/>
      <c r="H18" s="166"/>
      <c r="I18" s="166"/>
      <c r="J18" s="166"/>
      <c r="K18" s="166"/>
      <c r="L18" s="166"/>
      <c r="M18" s="166"/>
      <c r="N18" s="166"/>
      <c r="O18" s="166"/>
      <c r="P18" s="166"/>
      <c r="Q18" s="166"/>
      <c r="R18" s="166"/>
    </row>
    <row r="19" spans="1:18" ht="19.899999999999999" customHeight="1" x14ac:dyDescent="0.25">
      <c r="A19" s="111" t="s">
        <v>14</v>
      </c>
      <c r="B19" s="112" t="s">
        <v>410</v>
      </c>
      <c r="C19" s="2"/>
      <c r="D19" s="93" t="s">
        <v>6</v>
      </c>
      <c r="E19" s="113" t="s">
        <v>7</v>
      </c>
      <c r="F19" s="113"/>
      <c r="G19" s="113" t="s">
        <v>7</v>
      </c>
      <c r="H19" s="113"/>
      <c r="I19" s="113"/>
      <c r="J19" s="113"/>
      <c r="K19" s="93" t="s">
        <v>15</v>
      </c>
      <c r="L19" s="111" t="s">
        <v>9</v>
      </c>
      <c r="M19" s="111"/>
      <c r="N19" s="111"/>
      <c r="O19" s="111"/>
      <c r="P19" s="111"/>
      <c r="Q19" s="111"/>
      <c r="R19" s="111"/>
    </row>
    <row r="20" spans="1:18" ht="19.899999999999999" customHeight="1" x14ac:dyDescent="0.25">
      <c r="A20" s="111"/>
      <c r="B20" s="112"/>
      <c r="C20" s="95" t="s">
        <v>10</v>
      </c>
      <c r="D20" s="68">
        <v>2025</v>
      </c>
      <c r="E20" s="107">
        <v>2026</v>
      </c>
      <c r="F20" s="107"/>
      <c r="G20" s="107">
        <v>2028</v>
      </c>
      <c r="H20" s="107"/>
      <c r="I20" s="107"/>
      <c r="J20" s="107"/>
      <c r="K20" s="68">
        <v>2030</v>
      </c>
      <c r="L20" s="209" t="s">
        <v>243</v>
      </c>
      <c r="M20" s="210"/>
      <c r="N20" s="210"/>
      <c r="O20" s="210"/>
      <c r="P20" s="210"/>
      <c r="Q20" s="210"/>
      <c r="R20" s="211"/>
    </row>
    <row r="21" spans="1:18" ht="45" customHeight="1" x14ac:dyDescent="0.25">
      <c r="A21" s="111"/>
      <c r="B21" s="112"/>
      <c r="C21" s="95" t="s">
        <v>11</v>
      </c>
      <c r="D21" s="74" t="s">
        <v>118</v>
      </c>
      <c r="E21" s="187">
        <v>0.02</v>
      </c>
      <c r="F21" s="187"/>
      <c r="G21" s="187">
        <v>0.04</v>
      </c>
      <c r="H21" s="107"/>
      <c r="I21" s="107"/>
      <c r="J21" s="107"/>
      <c r="K21" s="94">
        <v>0.06</v>
      </c>
      <c r="L21" s="212"/>
      <c r="M21" s="213"/>
      <c r="N21" s="213"/>
      <c r="O21" s="213"/>
      <c r="P21" s="213"/>
      <c r="Q21" s="213"/>
      <c r="R21" s="214"/>
    </row>
    <row r="22" spans="1:18" ht="19.899999999999999" customHeight="1" x14ac:dyDescent="0.25">
      <c r="A22" s="111" t="s">
        <v>16</v>
      </c>
      <c r="B22" s="112" t="s">
        <v>411</v>
      </c>
      <c r="C22" s="95"/>
      <c r="D22" s="93" t="s">
        <v>6</v>
      </c>
      <c r="E22" s="113" t="s">
        <v>7</v>
      </c>
      <c r="F22" s="113"/>
      <c r="G22" s="113" t="s">
        <v>7</v>
      </c>
      <c r="H22" s="113"/>
      <c r="I22" s="113"/>
      <c r="J22" s="113"/>
      <c r="K22" s="93" t="s">
        <v>15</v>
      </c>
      <c r="L22" s="111" t="s">
        <v>9</v>
      </c>
      <c r="M22" s="111"/>
      <c r="N22" s="111"/>
      <c r="O22" s="111"/>
      <c r="P22" s="111"/>
      <c r="Q22" s="111"/>
      <c r="R22" s="111"/>
    </row>
    <row r="23" spans="1:18" ht="19.899999999999999" customHeight="1" x14ac:dyDescent="0.25">
      <c r="A23" s="111"/>
      <c r="B23" s="112"/>
      <c r="C23" s="95" t="s">
        <v>10</v>
      </c>
      <c r="D23" s="68">
        <v>2025</v>
      </c>
      <c r="E23" s="107">
        <v>2026</v>
      </c>
      <c r="F23" s="107"/>
      <c r="G23" s="107">
        <v>2028</v>
      </c>
      <c r="H23" s="107"/>
      <c r="I23" s="107"/>
      <c r="J23" s="107"/>
      <c r="K23" s="68">
        <v>2030</v>
      </c>
      <c r="L23" s="209" t="s">
        <v>243</v>
      </c>
      <c r="M23" s="210"/>
      <c r="N23" s="210"/>
      <c r="O23" s="210"/>
      <c r="P23" s="210"/>
      <c r="Q23" s="210"/>
      <c r="R23" s="211"/>
    </row>
    <row r="24" spans="1:18" ht="42" customHeight="1" x14ac:dyDescent="0.25">
      <c r="A24" s="111"/>
      <c r="B24" s="112"/>
      <c r="C24" s="95" t="s">
        <v>11</v>
      </c>
      <c r="D24" s="74" t="s">
        <v>118</v>
      </c>
      <c r="E24" s="187">
        <v>0.02</v>
      </c>
      <c r="F24" s="187"/>
      <c r="G24" s="187">
        <v>0.04</v>
      </c>
      <c r="H24" s="107"/>
      <c r="I24" s="107"/>
      <c r="J24" s="107"/>
      <c r="K24" s="94">
        <v>0.06</v>
      </c>
      <c r="L24" s="212"/>
      <c r="M24" s="213"/>
      <c r="N24" s="213"/>
      <c r="O24" s="213"/>
      <c r="P24" s="213"/>
      <c r="Q24" s="213"/>
      <c r="R24" s="214"/>
    </row>
    <row r="25" spans="1:18" ht="19.899999999999999" customHeight="1" x14ac:dyDescent="0.25">
      <c r="A25" s="111" t="s">
        <v>110</v>
      </c>
      <c r="B25" s="112" t="s">
        <v>412</v>
      </c>
      <c r="C25" s="95"/>
      <c r="D25" s="93" t="s">
        <v>6</v>
      </c>
      <c r="E25" s="113" t="s">
        <v>7</v>
      </c>
      <c r="F25" s="113"/>
      <c r="G25" s="113" t="s">
        <v>7</v>
      </c>
      <c r="H25" s="113"/>
      <c r="I25" s="113"/>
      <c r="J25" s="113"/>
      <c r="K25" s="93" t="s">
        <v>15</v>
      </c>
      <c r="L25" s="111" t="s">
        <v>9</v>
      </c>
      <c r="M25" s="111"/>
      <c r="N25" s="111"/>
      <c r="O25" s="111"/>
      <c r="P25" s="111"/>
      <c r="Q25" s="111"/>
      <c r="R25" s="111"/>
    </row>
    <row r="26" spans="1:18" ht="19.899999999999999" customHeight="1" x14ac:dyDescent="0.25">
      <c r="A26" s="111"/>
      <c r="B26" s="112"/>
      <c r="C26" s="95" t="s">
        <v>10</v>
      </c>
      <c r="D26" s="68">
        <v>2025</v>
      </c>
      <c r="E26" s="107">
        <v>2026</v>
      </c>
      <c r="F26" s="107"/>
      <c r="G26" s="107">
        <v>2028</v>
      </c>
      <c r="H26" s="107"/>
      <c r="I26" s="107"/>
      <c r="J26" s="107"/>
      <c r="K26" s="68">
        <v>2030</v>
      </c>
      <c r="L26" s="112" t="s">
        <v>71</v>
      </c>
      <c r="M26" s="112"/>
      <c r="N26" s="112"/>
      <c r="O26" s="112"/>
      <c r="P26" s="112"/>
      <c r="Q26" s="112"/>
      <c r="R26" s="112"/>
    </row>
    <row r="27" spans="1:18" ht="39.6" customHeight="1" x14ac:dyDescent="0.25">
      <c r="A27" s="111"/>
      <c r="B27" s="112"/>
      <c r="C27" s="95" t="s">
        <v>11</v>
      </c>
      <c r="D27" s="68" t="s">
        <v>118</v>
      </c>
      <c r="E27" s="187">
        <v>0.03</v>
      </c>
      <c r="F27" s="187"/>
      <c r="G27" s="187">
        <v>0.06</v>
      </c>
      <c r="H27" s="107"/>
      <c r="I27" s="107"/>
      <c r="J27" s="107"/>
      <c r="K27" s="94">
        <v>0.09</v>
      </c>
      <c r="L27" s="112"/>
      <c r="M27" s="112"/>
      <c r="N27" s="112"/>
      <c r="O27" s="112"/>
      <c r="P27" s="112"/>
      <c r="Q27" s="112"/>
      <c r="R27" s="112"/>
    </row>
    <row r="28" spans="1:18" ht="23.45" customHeight="1" x14ac:dyDescent="0.25">
      <c r="A28" s="63" t="s">
        <v>17</v>
      </c>
      <c r="B28" s="143" t="s">
        <v>51</v>
      </c>
      <c r="C28" s="143"/>
      <c r="D28" s="143"/>
      <c r="E28" s="143"/>
      <c r="F28" s="143"/>
      <c r="G28" s="143"/>
      <c r="H28" s="143"/>
      <c r="I28" s="143"/>
      <c r="J28" s="143"/>
      <c r="K28" s="143"/>
      <c r="L28" s="143"/>
      <c r="M28" s="143"/>
      <c r="N28" s="143"/>
      <c r="O28" s="143"/>
      <c r="P28" s="143"/>
      <c r="Q28" s="143"/>
      <c r="R28" s="143"/>
    </row>
    <row r="29" spans="1:18" ht="20.45" customHeight="1" x14ac:dyDescent="0.25">
      <c r="A29" s="99" t="s">
        <v>18</v>
      </c>
      <c r="B29" s="99" t="s">
        <v>19</v>
      </c>
      <c r="C29" s="146" t="s">
        <v>20</v>
      </c>
      <c r="D29" s="105" t="s">
        <v>9</v>
      </c>
      <c r="E29" s="105" t="s">
        <v>21</v>
      </c>
      <c r="F29" s="105"/>
      <c r="G29" s="105" t="s">
        <v>22</v>
      </c>
      <c r="H29" s="105"/>
      <c r="I29" s="105"/>
      <c r="J29" s="105"/>
      <c r="K29" s="105" t="s">
        <v>23</v>
      </c>
      <c r="L29" s="156" t="s">
        <v>24</v>
      </c>
      <c r="M29" s="99" t="s">
        <v>25</v>
      </c>
      <c r="N29" s="99"/>
      <c r="O29" s="99"/>
      <c r="P29" s="99"/>
      <c r="Q29" s="99"/>
      <c r="R29" s="99"/>
    </row>
    <row r="30" spans="1:18" ht="22.9" customHeight="1" x14ac:dyDescent="0.25">
      <c r="A30" s="99"/>
      <c r="B30" s="99"/>
      <c r="C30" s="146"/>
      <c r="D30" s="105"/>
      <c r="E30" s="105"/>
      <c r="F30" s="105"/>
      <c r="G30" s="105"/>
      <c r="H30" s="105"/>
      <c r="I30" s="105"/>
      <c r="J30" s="105"/>
      <c r="K30" s="105"/>
      <c r="L30" s="156"/>
      <c r="M30" s="100" t="s">
        <v>26</v>
      </c>
      <c r="N30" s="100"/>
      <c r="O30" s="100" t="s">
        <v>27</v>
      </c>
      <c r="P30" s="100"/>
      <c r="Q30" s="100"/>
      <c r="R30" s="100" t="s">
        <v>28</v>
      </c>
    </row>
    <row r="31" spans="1:18" ht="20.45" customHeight="1" x14ac:dyDescent="0.25">
      <c r="A31" s="131"/>
      <c r="B31" s="131"/>
      <c r="C31" s="179"/>
      <c r="D31" s="157"/>
      <c r="E31" s="157"/>
      <c r="F31" s="157"/>
      <c r="G31" s="157"/>
      <c r="H31" s="157"/>
      <c r="I31" s="157"/>
      <c r="J31" s="157"/>
      <c r="K31" s="157"/>
      <c r="L31" s="177"/>
      <c r="M31" s="32" t="s">
        <v>29</v>
      </c>
      <c r="N31" s="86" t="s">
        <v>30</v>
      </c>
      <c r="O31" s="86" t="s">
        <v>29</v>
      </c>
      <c r="P31" s="167" t="s">
        <v>31</v>
      </c>
      <c r="Q31" s="167"/>
      <c r="R31" s="167"/>
    </row>
    <row r="32" spans="1:18" ht="72.599999999999994" customHeight="1" x14ac:dyDescent="0.25">
      <c r="A32" s="77" t="s">
        <v>166</v>
      </c>
      <c r="B32" s="70" t="s">
        <v>395</v>
      </c>
      <c r="C32" s="77" t="s">
        <v>167</v>
      </c>
      <c r="D32" s="72" t="s">
        <v>137</v>
      </c>
      <c r="E32" s="119" t="s">
        <v>342</v>
      </c>
      <c r="F32" s="119"/>
      <c r="G32" s="119"/>
      <c r="H32" s="119"/>
      <c r="I32" s="119"/>
      <c r="J32" s="119"/>
      <c r="K32" s="72" t="s">
        <v>73</v>
      </c>
      <c r="L32" s="25">
        <v>13050000</v>
      </c>
      <c r="M32" s="25">
        <v>13050000</v>
      </c>
      <c r="N32" s="77" t="s">
        <v>138</v>
      </c>
      <c r="O32" s="77"/>
      <c r="P32" s="138"/>
      <c r="Q32" s="138"/>
      <c r="R32" s="77"/>
    </row>
    <row r="33" spans="1:18" ht="78.599999999999994" customHeight="1" x14ac:dyDescent="0.25">
      <c r="A33" s="77" t="s">
        <v>295</v>
      </c>
      <c r="B33" s="77" t="s">
        <v>294</v>
      </c>
      <c r="C33" s="91" t="s">
        <v>168</v>
      </c>
      <c r="D33" s="72" t="s">
        <v>137</v>
      </c>
      <c r="E33" s="119" t="s">
        <v>342</v>
      </c>
      <c r="F33" s="119"/>
      <c r="G33" s="119"/>
      <c r="H33" s="119"/>
      <c r="I33" s="119"/>
      <c r="J33" s="119"/>
      <c r="K33" s="72" t="s">
        <v>73</v>
      </c>
      <c r="L33" s="25">
        <v>50000</v>
      </c>
      <c r="M33" s="25">
        <v>50000</v>
      </c>
      <c r="N33" s="77" t="s">
        <v>139</v>
      </c>
      <c r="O33" s="77"/>
      <c r="P33" s="138"/>
      <c r="Q33" s="138"/>
      <c r="R33" s="77"/>
    </row>
    <row r="34" spans="1:18" ht="75" customHeight="1" x14ac:dyDescent="0.25">
      <c r="A34" s="77" t="s">
        <v>296</v>
      </c>
      <c r="B34" s="77" t="s">
        <v>189</v>
      </c>
      <c r="C34" s="91" t="s">
        <v>249</v>
      </c>
      <c r="D34" s="72" t="s">
        <v>137</v>
      </c>
      <c r="E34" s="119" t="s">
        <v>342</v>
      </c>
      <c r="F34" s="119"/>
      <c r="G34" s="115"/>
      <c r="H34" s="116"/>
      <c r="I34" s="116"/>
      <c r="J34" s="117"/>
      <c r="K34" s="72" t="s">
        <v>73</v>
      </c>
      <c r="L34" s="25">
        <v>2306000</v>
      </c>
      <c r="M34" s="25">
        <v>2306000</v>
      </c>
      <c r="N34" s="77" t="s">
        <v>140</v>
      </c>
      <c r="O34" s="77"/>
      <c r="P34" s="141"/>
      <c r="Q34" s="142"/>
      <c r="R34" s="77"/>
    </row>
    <row r="35" spans="1:18" ht="77.45" customHeight="1" x14ac:dyDescent="0.25">
      <c r="A35" s="77" t="s">
        <v>297</v>
      </c>
      <c r="B35" s="77" t="s">
        <v>79</v>
      </c>
      <c r="C35" s="77" t="s">
        <v>192</v>
      </c>
      <c r="D35" s="72" t="s">
        <v>336</v>
      </c>
      <c r="E35" s="115" t="s">
        <v>80</v>
      </c>
      <c r="F35" s="117"/>
      <c r="G35" s="103"/>
      <c r="H35" s="103"/>
      <c r="I35" s="103"/>
      <c r="J35" s="103"/>
      <c r="K35" s="64" t="s">
        <v>291</v>
      </c>
      <c r="L35" s="24">
        <v>5000000</v>
      </c>
      <c r="M35" s="24">
        <v>5000000</v>
      </c>
      <c r="N35" s="65" t="s">
        <v>81</v>
      </c>
      <c r="O35" s="65"/>
      <c r="P35" s="104"/>
      <c r="Q35" s="104"/>
      <c r="R35" s="65"/>
    </row>
    <row r="36" spans="1:18" ht="103.15" customHeight="1" x14ac:dyDescent="0.25">
      <c r="A36" s="77" t="s">
        <v>394</v>
      </c>
      <c r="B36" s="77" t="s">
        <v>128</v>
      </c>
      <c r="C36" s="77" t="s">
        <v>193</v>
      </c>
      <c r="D36" s="72" t="s">
        <v>336</v>
      </c>
      <c r="E36" s="115" t="s">
        <v>80</v>
      </c>
      <c r="F36" s="117"/>
      <c r="G36" s="119"/>
      <c r="H36" s="119"/>
      <c r="I36" s="119"/>
      <c r="J36" s="119"/>
      <c r="K36" s="72" t="s">
        <v>73</v>
      </c>
      <c r="L36" s="25">
        <v>15000000</v>
      </c>
      <c r="M36" s="25">
        <v>5000000</v>
      </c>
      <c r="N36" s="77" t="s">
        <v>82</v>
      </c>
      <c r="O36" s="77"/>
      <c r="P36" s="138"/>
      <c r="Q36" s="138"/>
      <c r="R36" s="5">
        <v>10000000</v>
      </c>
    </row>
    <row r="37" spans="1:18" ht="33.75" customHeight="1" x14ac:dyDescent="0.25">
      <c r="A37" s="195" t="s">
        <v>32</v>
      </c>
      <c r="B37" s="195"/>
      <c r="C37" s="184" t="s">
        <v>69</v>
      </c>
      <c r="D37" s="184"/>
      <c r="E37" s="184"/>
      <c r="F37" s="184"/>
      <c r="G37" s="184"/>
      <c r="H37" s="184"/>
      <c r="I37" s="184"/>
      <c r="J37" s="184"/>
      <c r="K37" s="184"/>
      <c r="L37" s="184"/>
      <c r="M37" s="184"/>
      <c r="N37" s="184"/>
      <c r="O37" s="184"/>
      <c r="P37" s="184"/>
      <c r="Q37" s="184"/>
      <c r="R37" s="184"/>
    </row>
    <row r="38" spans="1:18" ht="33.75" customHeight="1" x14ac:dyDescent="0.25">
      <c r="A38" s="111" t="s">
        <v>33</v>
      </c>
      <c r="B38" s="112" t="s">
        <v>250</v>
      </c>
      <c r="C38" s="95"/>
      <c r="D38" s="113" t="s">
        <v>6</v>
      </c>
      <c r="E38" s="113"/>
      <c r="F38" s="93" t="s">
        <v>7</v>
      </c>
      <c r="G38" s="93" t="s">
        <v>7</v>
      </c>
      <c r="H38" s="188" t="s">
        <v>8</v>
      </c>
      <c r="I38" s="188"/>
      <c r="J38" s="188"/>
      <c r="K38" s="188"/>
      <c r="L38" s="111" t="s">
        <v>9</v>
      </c>
      <c r="M38" s="111"/>
      <c r="N38" s="111"/>
      <c r="O38" s="111"/>
      <c r="P38" s="111"/>
      <c r="Q38" s="111"/>
      <c r="R38" s="111"/>
    </row>
    <row r="39" spans="1:18" ht="21" customHeight="1" x14ac:dyDescent="0.25">
      <c r="A39" s="111"/>
      <c r="B39" s="112"/>
      <c r="C39" s="95" t="s">
        <v>10</v>
      </c>
      <c r="D39" s="107">
        <v>2025</v>
      </c>
      <c r="E39" s="107"/>
      <c r="F39" s="68">
        <v>2026</v>
      </c>
      <c r="G39" s="68">
        <v>2028</v>
      </c>
      <c r="H39" s="107">
        <v>2030</v>
      </c>
      <c r="I39" s="107"/>
      <c r="J39" s="107"/>
      <c r="K39" s="107"/>
      <c r="L39" s="192" t="s">
        <v>129</v>
      </c>
      <c r="M39" s="192"/>
      <c r="N39" s="192"/>
      <c r="O39" s="192"/>
      <c r="P39" s="192"/>
      <c r="Q39" s="192"/>
      <c r="R39" s="192"/>
    </row>
    <row r="40" spans="1:18" ht="79.900000000000006" customHeight="1" x14ac:dyDescent="0.25">
      <c r="A40" s="111"/>
      <c r="B40" s="112"/>
      <c r="C40" s="95" t="s">
        <v>11</v>
      </c>
      <c r="D40" s="126" t="s">
        <v>118</v>
      </c>
      <c r="E40" s="126"/>
      <c r="F40" s="94">
        <v>0.02</v>
      </c>
      <c r="G40" s="94">
        <v>0.04</v>
      </c>
      <c r="H40" s="187">
        <v>0.06</v>
      </c>
      <c r="I40" s="187"/>
      <c r="J40" s="187"/>
      <c r="K40" s="187"/>
      <c r="L40" s="192"/>
      <c r="M40" s="192"/>
      <c r="N40" s="192"/>
      <c r="O40" s="192"/>
      <c r="P40" s="192"/>
      <c r="Q40" s="192"/>
      <c r="R40" s="192"/>
    </row>
    <row r="41" spans="1:18" ht="28.15" customHeight="1" x14ac:dyDescent="0.25">
      <c r="A41" s="111" t="s">
        <v>53</v>
      </c>
      <c r="B41" s="112" t="s">
        <v>406</v>
      </c>
      <c r="C41" s="95"/>
      <c r="D41" s="113" t="s">
        <v>6</v>
      </c>
      <c r="E41" s="113"/>
      <c r="F41" s="93" t="s">
        <v>7</v>
      </c>
      <c r="G41" s="93" t="s">
        <v>7</v>
      </c>
      <c r="H41" s="188" t="s">
        <v>8</v>
      </c>
      <c r="I41" s="188"/>
      <c r="J41" s="188"/>
      <c r="K41" s="188"/>
      <c r="L41" s="111" t="s">
        <v>9</v>
      </c>
      <c r="M41" s="111"/>
      <c r="N41" s="111"/>
      <c r="O41" s="111"/>
      <c r="P41" s="111"/>
      <c r="Q41" s="111"/>
      <c r="R41" s="111"/>
    </row>
    <row r="42" spans="1:18" ht="22.15" customHeight="1" x14ac:dyDescent="0.25">
      <c r="A42" s="111"/>
      <c r="B42" s="112"/>
      <c r="C42" s="95" t="s">
        <v>10</v>
      </c>
      <c r="D42" s="107">
        <v>2021</v>
      </c>
      <c r="E42" s="107"/>
      <c r="F42" s="68">
        <v>2026</v>
      </c>
      <c r="G42" s="68">
        <v>2028</v>
      </c>
      <c r="H42" s="107">
        <v>2030</v>
      </c>
      <c r="I42" s="107"/>
      <c r="J42" s="107"/>
      <c r="K42" s="107"/>
      <c r="L42" s="112" t="s">
        <v>71</v>
      </c>
      <c r="M42" s="112"/>
      <c r="N42" s="112"/>
      <c r="O42" s="112"/>
      <c r="P42" s="112"/>
      <c r="Q42" s="112"/>
      <c r="R42" s="112"/>
    </row>
    <row r="43" spans="1:18" ht="21" customHeight="1" x14ac:dyDescent="0.25">
      <c r="A43" s="111"/>
      <c r="B43" s="112"/>
      <c r="C43" s="95" t="s">
        <v>11</v>
      </c>
      <c r="D43" s="107">
        <v>1776</v>
      </c>
      <c r="E43" s="107"/>
      <c r="F43" s="94">
        <v>0.02</v>
      </c>
      <c r="G43" s="94">
        <v>0.04</v>
      </c>
      <c r="H43" s="187">
        <v>0.06</v>
      </c>
      <c r="I43" s="187"/>
      <c r="J43" s="187"/>
      <c r="K43" s="187"/>
      <c r="L43" s="112"/>
      <c r="M43" s="112"/>
      <c r="N43" s="112"/>
      <c r="O43" s="112"/>
      <c r="P43" s="112"/>
      <c r="Q43" s="112"/>
      <c r="R43" s="112"/>
    </row>
    <row r="44" spans="1:18" ht="33" customHeight="1" x14ac:dyDescent="0.25">
      <c r="A44" s="111" t="s">
        <v>113</v>
      </c>
      <c r="B44" s="112" t="s">
        <v>361</v>
      </c>
      <c r="C44" s="95"/>
      <c r="D44" s="113" t="s">
        <v>6</v>
      </c>
      <c r="E44" s="113"/>
      <c r="F44" s="93" t="s">
        <v>7</v>
      </c>
      <c r="G44" s="93" t="s">
        <v>7</v>
      </c>
      <c r="H44" s="188" t="s">
        <v>8</v>
      </c>
      <c r="I44" s="188"/>
      <c r="J44" s="188"/>
      <c r="K44" s="188"/>
      <c r="L44" s="111" t="s">
        <v>9</v>
      </c>
      <c r="M44" s="111"/>
      <c r="N44" s="111"/>
      <c r="O44" s="111"/>
      <c r="P44" s="111"/>
      <c r="Q44" s="111"/>
      <c r="R44" s="111"/>
    </row>
    <row r="45" spans="1:18" ht="21" customHeight="1" x14ac:dyDescent="0.25">
      <c r="A45" s="111"/>
      <c r="B45" s="112"/>
      <c r="C45" s="95" t="s">
        <v>10</v>
      </c>
      <c r="D45" s="107">
        <v>2022</v>
      </c>
      <c r="E45" s="107"/>
      <c r="F45" s="68">
        <v>2026</v>
      </c>
      <c r="G45" s="68">
        <v>2028</v>
      </c>
      <c r="H45" s="107">
        <v>2030</v>
      </c>
      <c r="I45" s="107"/>
      <c r="J45" s="107"/>
      <c r="K45" s="107"/>
      <c r="L45" s="192" t="s">
        <v>71</v>
      </c>
      <c r="M45" s="192"/>
      <c r="N45" s="192"/>
      <c r="O45" s="192"/>
      <c r="P45" s="192"/>
      <c r="Q45" s="192"/>
      <c r="R45" s="192"/>
    </row>
    <row r="46" spans="1:18" ht="21" customHeight="1" x14ac:dyDescent="0.25">
      <c r="A46" s="111"/>
      <c r="B46" s="112"/>
      <c r="C46" s="95" t="s">
        <v>11</v>
      </c>
      <c r="D46" s="107" t="s">
        <v>267</v>
      </c>
      <c r="E46" s="107"/>
      <c r="F46" s="94" t="s">
        <v>322</v>
      </c>
      <c r="G46" s="94" t="s">
        <v>323</v>
      </c>
      <c r="H46" s="187" t="s">
        <v>324</v>
      </c>
      <c r="I46" s="187"/>
      <c r="J46" s="187"/>
      <c r="K46" s="187"/>
      <c r="L46" s="192"/>
      <c r="M46" s="192"/>
      <c r="N46" s="192"/>
      <c r="O46" s="192"/>
      <c r="P46" s="192"/>
      <c r="Q46" s="192"/>
      <c r="R46" s="192"/>
    </row>
    <row r="47" spans="1:18" ht="24" customHeight="1" x14ac:dyDescent="0.25">
      <c r="A47" s="111" t="s">
        <v>119</v>
      </c>
      <c r="B47" s="112" t="s">
        <v>362</v>
      </c>
      <c r="C47" s="95"/>
      <c r="D47" s="113" t="s">
        <v>6</v>
      </c>
      <c r="E47" s="113"/>
      <c r="F47" s="93" t="s">
        <v>7</v>
      </c>
      <c r="G47" s="93" t="s">
        <v>7</v>
      </c>
      <c r="H47" s="188" t="s">
        <v>8</v>
      </c>
      <c r="I47" s="188"/>
      <c r="J47" s="188"/>
      <c r="K47" s="188"/>
      <c r="L47" s="111" t="s">
        <v>9</v>
      </c>
      <c r="M47" s="111"/>
      <c r="N47" s="111"/>
      <c r="O47" s="111"/>
      <c r="P47" s="111"/>
      <c r="Q47" s="111"/>
      <c r="R47" s="111"/>
    </row>
    <row r="48" spans="1:18" ht="24" customHeight="1" x14ac:dyDescent="0.25">
      <c r="A48" s="111"/>
      <c r="B48" s="112"/>
      <c r="C48" s="95" t="s">
        <v>10</v>
      </c>
      <c r="D48" s="107">
        <v>2022</v>
      </c>
      <c r="E48" s="107"/>
      <c r="F48" s="68">
        <v>2026</v>
      </c>
      <c r="G48" s="68">
        <v>2028</v>
      </c>
      <c r="H48" s="107">
        <v>2030</v>
      </c>
      <c r="I48" s="107"/>
      <c r="J48" s="107"/>
      <c r="K48" s="107"/>
      <c r="L48" s="192" t="s">
        <v>71</v>
      </c>
      <c r="M48" s="192"/>
      <c r="N48" s="192"/>
      <c r="O48" s="192"/>
      <c r="P48" s="192"/>
      <c r="Q48" s="192"/>
      <c r="R48" s="192"/>
    </row>
    <row r="49" spans="1:18" ht="33" customHeight="1" x14ac:dyDescent="0.25">
      <c r="A49" s="111"/>
      <c r="B49" s="112"/>
      <c r="C49" s="95" t="s">
        <v>11</v>
      </c>
      <c r="D49" s="107" t="s">
        <v>268</v>
      </c>
      <c r="E49" s="107"/>
      <c r="F49" s="94" t="s">
        <v>325</v>
      </c>
      <c r="G49" s="94" t="s">
        <v>326</v>
      </c>
      <c r="H49" s="187" t="s">
        <v>327</v>
      </c>
      <c r="I49" s="187"/>
      <c r="J49" s="187"/>
      <c r="K49" s="187"/>
      <c r="L49" s="192"/>
      <c r="M49" s="192"/>
      <c r="N49" s="192"/>
      <c r="O49" s="192"/>
      <c r="P49" s="192"/>
      <c r="Q49" s="192"/>
      <c r="R49" s="192"/>
    </row>
    <row r="50" spans="1:18" ht="22.9" customHeight="1" x14ac:dyDescent="0.25">
      <c r="A50" s="63" t="s">
        <v>17</v>
      </c>
      <c r="B50" s="143" t="s">
        <v>52</v>
      </c>
      <c r="C50" s="143"/>
      <c r="D50" s="143"/>
      <c r="E50" s="143"/>
      <c r="F50" s="143"/>
      <c r="G50" s="143"/>
      <c r="H50" s="143"/>
      <c r="I50" s="143"/>
      <c r="J50" s="143"/>
      <c r="K50" s="143"/>
      <c r="L50" s="143"/>
      <c r="M50" s="143"/>
      <c r="N50" s="143"/>
      <c r="O50" s="143"/>
      <c r="P50" s="143"/>
      <c r="Q50" s="143"/>
      <c r="R50" s="143"/>
    </row>
    <row r="51" spans="1:18" x14ac:dyDescent="0.25">
      <c r="A51" s="99" t="s">
        <v>18</v>
      </c>
      <c r="B51" s="99" t="s">
        <v>19</v>
      </c>
      <c r="C51" s="146" t="s">
        <v>20</v>
      </c>
      <c r="D51" s="105" t="s">
        <v>9</v>
      </c>
      <c r="E51" s="105" t="s">
        <v>21</v>
      </c>
      <c r="F51" s="105"/>
      <c r="G51" s="105" t="s">
        <v>22</v>
      </c>
      <c r="H51" s="105"/>
      <c r="I51" s="105"/>
      <c r="J51" s="105"/>
      <c r="K51" s="105" t="s">
        <v>23</v>
      </c>
      <c r="L51" s="156" t="s">
        <v>24</v>
      </c>
      <c r="M51" s="99" t="s">
        <v>25</v>
      </c>
      <c r="N51" s="99"/>
      <c r="O51" s="99"/>
      <c r="P51" s="99"/>
      <c r="Q51" s="99"/>
      <c r="R51" s="99"/>
    </row>
    <row r="52" spans="1:18" ht="21.6" customHeight="1" x14ac:dyDescent="0.25">
      <c r="A52" s="99"/>
      <c r="B52" s="99"/>
      <c r="C52" s="146"/>
      <c r="D52" s="105"/>
      <c r="E52" s="105"/>
      <c r="F52" s="105"/>
      <c r="G52" s="105"/>
      <c r="H52" s="105"/>
      <c r="I52" s="105"/>
      <c r="J52" s="105"/>
      <c r="K52" s="105"/>
      <c r="L52" s="156"/>
      <c r="M52" s="100" t="s">
        <v>26</v>
      </c>
      <c r="N52" s="100"/>
      <c r="O52" s="100" t="s">
        <v>27</v>
      </c>
      <c r="P52" s="100"/>
      <c r="Q52" s="100"/>
      <c r="R52" s="100" t="s">
        <v>28</v>
      </c>
    </row>
    <row r="53" spans="1:18" x14ac:dyDescent="0.25">
      <c r="A53" s="99"/>
      <c r="B53" s="99"/>
      <c r="C53" s="146"/>
      <c r="D53" s="105"/>
      <c r="E53" s="105"/>
      <c r="F53" s="105"/>
      <c r="G53" s="105"/>
      <c r="H53" s="105"/>
      <c r="I53" s="105"/>
      <c r="J53" s="105"/>
      <c r="K53" s="105"/>
      <c r="L53" s="156"/>
      <c r="M53" s="33" t="s">
        <v>29</v>
      </c>
      <c r="N53" s="62" t="s">
        <v>30</v>
      </c>
      <c r="O53" s="62" t="s">
        <v>29</v>
      </c>
      <c r="P53" s="100" t="s">
        <v>31</v>
      </c>
      <c r="Q53" s="100"/>
      <c r="R53" s="100"/>
    </row>
    <row r="54" spans="1:18" ht="12" x14ac:dyDescent="0.25">
      <c r="A54" s="61"/>
      <c r="B54" s="61"/>
      <c r="C54" s="80"/>
      <c r="D54" s="66"/>
      <c r="E54" s="189"/>
      <c r="F54" s="191"/>
      <c r="G54" s="189"/>
      <c r="H54" s="190"/>
      <c r="I54" s="190"/>
      <c r="J54" s="191"/>
      <c r="K54" s="66"/>
      <c r="L54" s="83"/>
      <c r="M54" s="33"/>
      <c r="N54" s="62"/>
      <c r="O54" s="62"/>
      <c r="P54" s="193"/>
      <c r="Q54" s="194"/>
      <c r="R54" s="62"/>
    </row>
    <row r="55" spans="1:18" ht="60" customHeight="1" x14ac:dyDescent="0.25">
      <c r="A55" s="77" t="s">
        <v>162</v>
      </c>
      <c r="B55" s="77" t="s">
        <v>396</v>
      </c>
      <c r="C55" s="77" t="s">
        <v>163</v>
      </c>
      <c r="D55" s="72" t="s">
        <v>336</v>
      </c>
      <c r="E55" s="115" t="s">
        <v>80</v>
      </c>
      <c r="F55" s="117"/>
      <c r="G55" s="119"/>
      <c r="H55" s="119"/>
      <c r="I55" s="119"/>
      <c r="J55" s="119"/>
      <c r="K55" s="72" t="s">
        <v>73</v>
      </c>
      <c r="L55" s="25">
        <v>200000</v>
      </c>
      <c r="M55" s="25">
        <v>200000</v>
      </c>
      <c r="N55" s="77">
        <v>3105</v>
      </c>
      <c r="O55" s="77"/>
      <c r="P55" s="138"/>
      <c r="Q55" s="138"/>
      <c r="R55" s="77"/>
    </row>
    <row r="56" spans="1:18" ht="54.75" customHeight="1" x14ac:dyDescent="0.25">
      <c r="A56" s="82" t="s">
        <v>298</v>
      </c>
      <c r="B56" s="77" t="s">
        <v>396</v>
      </c>
      <c r="C56" s="82" t="s">
        <v>164</v>
      </c>
      <c r="D56" s="72" t="s">
        <v>336</v>
      </c>
      <c r="E56" s="115" t="s">
        <v>80</v>
      </c>
      <c r="F56" s="117"/>
      <c r="G56" s="133"/>
      <c r="H56" s="133"/>
      <c r="I56" s="133"/>
      <c r="J56" s="133"/>
      <c r="K56" s="76" t="s">
        <v>292</v>
      </c>
      <c r="L56" s="26">
        <v>10000</v>
      </c>
      <c r="M56" s="26">
        <v>10000</v>
      </c>
      <c r="N56" s="82">
        <v>3105</v>
      </c>
      <c r="O56" s="82"/>
      <c r="P56" s="150"/>
      <c r="Q56" s="150"/>
      <c r="R56" s="82"/>
    </row>
    <row r="57" spans="1:18" ht="87.6" customHeight="1" x14ac:dyDescent="0.25">
      <c r="A57" s="77" t="s">
        <v>165</v>
      </c>
      <c r="B57" s="77" t="s">
        <v>397</v>
      </c>
      <c r="C57" s="77" t="s">
        <v>251</v>
      </c>
      <c r="D57" s="72" t="s">
        <v>137</v>
      </c>
      <c r="E57" s="119" t="s">
        <v>212</v>
      </c>
      <c r="F57" s="119"/>
      <c r="G57" s="119"/>
      <c r="H57" s="119"/>
      <c r="I57" s="119"/>
      <c r="J57" s="119"/>
      <c r="K57" s="76" t="s">
        <v>292</v>
      </c>
      <c r="L57" s="44">
        <v>444000</v>
      </c>
      <c r="M57" s="44">
        <v>444000</v>
      </c>
      <c r="N57" s="72" t="s">
        <v>140</v>
      </c>
      <c r="O57" s="77"/>
      <c r="P57" s="138"/>
      <c r="Q57" s="138"/>
      <c r="R57" s="77"/>
    </row>
    <row r="58" spans="1:18" ht="25.9" customHeight="1" x14ac:dyDescent="0.25">
      <c r="A58" s="130" t="s">
        <v>1</v>
      </c>
      <c r="B58" s="130"/>
      <c r="C58" s="164" t="s">
        <v>40</v>
      </c>
      <c r="D58" s="164"/>
      <c r="E58" s="164"/>
      <c r="F58" s="164"/>
      <c r="G58" s="164"/>
      <c r="H58" s="164"/>
      <c r="I58" s="164"/>
      <c r="J58" s="164"/>
      <c r="K58" s="164"/>
      <c r="L58" s="164"/>
      <c r="M58" s="164"/>
      <c r="N58" s="164"/>
      <c r="O58" s="164"/>
      <c r="P58" s="164"/>
      <c r="Q58" s="164"/>
      <c r="R58" s="164"/>
    </row>
    <row r="59" spans="1:18" ht="30" customHeight="1" x14ac:dyDescent="0.25">
      <c r="A59" s="161" t="s">
        <v>34</v>
      </c>
      <c r="B59" s="161"/>
      <c r="C59" s="223" t="s">
        <v>64</v>
      </c>
      <c r="D59" s="223"/>
      <c r="E59" s="223"/>
      <c r="F59" s="223"/>
      <c r="G59" s="223"/>
      <c r="H59" s="223"/>
      <c r="I59" s="223"/>
      <c r="J59" s="223"/>
      <c r="K59" s="223"/>
      <c r="L59" s="122" t="s">
        <v>4</v>
      </c>
      <c r="M59" s="122"/>
      <c r="N59" s="122"/>
      <c r="O59" s="122"/>
      <c r="P59" s="122"/>
      <c r="Q59" s="123" t="s">
        <v>61</v>
      </c>
      <c r="R59" s="123"/>
    </row>
    <row r="60" spans="1:18" ht="25.15" customHeight="1" x14ac:dyDescent="0.25">
      <c r="A60" s="132" t="s">
        <v>35</v>
      </c>
      <c r="B60" s="196" t="s">
        <v>399</v>
      </c>
      <c r="C60" s="6"/>
      <c r="D60" s="129" t="s">
        <v>6</v>
      </c>
      <c r="E60" s="129"/>
      <c r="F60" s="158" t="s">
        <v>7</v>
      </c>
      <c r="G60" s="158"/>
      <c r="H60" s="84"/>
      <c r="I60" s="129" t="s">
        <v>43</v>
      </c>
      <c r="J60" s="129"/>
      <c r="K60" s="129"/>
      <c r="L60" s="160" t="s">
        <v>9</v>
      </c>
      <c r="M60" s="160"/>
      <c r="N60" s="160"/>
      <c r="O60" s="160"/>
      <c r="P60" s="160"/>
      <c r="Q60" s="160"/>
      <c r="R60" s="160"/>
    </row>
    <row r="61" spans="1:18" ht="42.6" customHeight="1" x14ac:dyDescent="0.25">
      <c r="A61" s="132"/>
      <c r="B61" s="196"/>
      <c r="C61" s="84" t="s">
        <v>10</v>
      </c>
      <c r="D61" s="174">
        <v>2022</v>
      </c>
      <c r="E61" s="174"/>
      <c r="F61" s="174">
        <v>2026</v>
      </c>
      <c r="G61" s="174"/>
      <c r="H61" s="174">
        <v>2030</v>
      </c>
      <c r="I61" s="174"/>
      <c r="J61" s="174"/>
      <c r="K61" s="174"/>
      <c r="L61" s="168" t="s">
        <v>71</v>
      </c>
      <c r="M61" s="168"/>
      <c r="N61" s="168"/>
      <c r="O61" s="168"/>
      <c r="P61" s="168"/>
      <c r="Q61" s="168"/>
      <c r="R61" s="168"/>
    </row>
    <row r="62" spans="1:18" ht="45" customHeight="1" x14ac:dyDescent="0.25">
      <c r="A62" s="132"/>
      <c r="B62" s="196"/>
      <c r="C62" s="84" t="s">
        <v>11</v>
      </c>
      <c r="D62" s="174">
        <v>2507</v>
      </c>
      <c r="E62" s="174"/>
      <c r="F62" s="173" t="s">
        <v>328</v>
      </c>
      <c r="G62" s="173"/>
      <c r="H62" s="85"/>
      <c r="I62" s="169" t="s">
        <v>329</v>
      </c>
      <c r="J62" s="169"/>
      <c r="K62" s="169"/>
      <c r="L62" s="168"/>
      <c r="M62" s="168"/>
      <c r="N62" s="168"/>
      <c r="O62" s="168"/>
      <c r="P62" s="168"/>
      <c r="Q62" s="168"/>
      <c r="R62" s="168"/>
    </row>
    <row r="63" spans="1:18" ht="29.25" customHeight="1" x14ac:dyDescent="0.25">
      <c r="A63" s="195" t="s">
        <v>36</v>
      </c>
      <c r="B63" s="195"/>
      <c r="C63" s="184" t="s">
        <v>293</v>
      </c>
      <c r="D63" s="184"/>
      <c r="E63" s="184"/>
      <c r="F63" s="184"/>
      <c r="G63" s="184"/>
      <c r="H63" s="184"/>
      <c r="I63" s="184"/>
      <c r="J63" s="184"/>
      <c r="K63" s="184"/>
      <c r="L63" s="184"/>
      <c r="M63" s="184"/>
      <c r="N63" s="184"/>
      <c r="O63" s="184"/>
      <c r="P63" s="184"/>
      <c r="Q63" s="184"/>
      <c r="R63" s="184"/>
    </row>
    <row r="64" spans="1:18" ht="30" customHeight="1" x14ac:dyDescent="0.25">
      <c r="A64" s="111" t="s">
        <v>56</v>
      </c>
      <c r="B64" s="112" t="s">
        <v>363</v>
      </c>
      <c r="C64" s="2"/>
      <c r="D64" s="113" t="s">
        <v>6</v>
      </c>
      <c r="E64" s="113"/>
      <c r="F64" s="93" t="s">
        <v>7</v>
      </c>
      <c r="G64" s="93" t="s">
        <v>7</v>
      </c>
      <c r="H64" s="93"/>
      <c r="I64" s="188" t="s">
        <v>8</v>
      </c>
      <c r="J64" s="188"/>
      <c r="K64" s="188"/>
      <c r="L64" s="111" t="s">
        <v>9</v>
      </c>
      <c r="M64" s="111"/>
      <c r="N64" s="111"/>
      <c r="O64" s="111"/>
      <c r="P64" s="111"/>
      <c r="Q64" s="111"/>
      <c r="R64" s="111"/>
    </row>
    <row r="65" spans="1:18" ht="42.75" customHeight="1" x14ac:dyDescent="0.25">
      <c r="A65" s="111"/>
      <c r="B65" s="112"/>
      <c r="C65" s="95" t="s">
        <v>10</v>
      </c>
      <c r="D65" s="215">
        <v>2023</v>
      </c>
      <c r="E65" s="216"/>
      <c r="F65" s="68">
        <v>2026</v>
      </c>
      <c r="G65" s="68">
        <v>2028</v>
      </c>
      <c r="H65" s="107">
        <v>2030</v>
      </c>
      <c r="I65" s="107"/>
      <c r="J65" s="107"/>
      <c r="K65" s="107"/>
      <c r="L65" s="112" t="s">
        <v>71</v>
      </c>
      <c r="M65" s="112"/>
      <c r="N65" s="112"/>
      <c r="O65" s="112"/>
      <c r="P65" s="112"/>
      <c r="Q65" s="112"/>
      <c r="R65" s="112"/>
    </row>
    <row r="66" spans="1:18" ht="19.899999999999999" customHeight="1" x14ac:dyDescent="0.25">
      <c r="A66" s="111"/>
      <c r="B66" s="112"/>
      <c r="C66" s="95" t="s">
        <v>11</v>
      </c>
      <c r="D66" s="215">
        <v>4773</v>
      </c>
      <c r="E66" s="216"/>
      <c r="F66" s="94" t="s">
        <v>330</v>
      </c>
      <c r="G66" s="94" t="s">
        <v>331</v>
      </c>
      <c r="H66" s="187" t="s">
        <v>332</v>
      </c>
      <c r="I66" s="187"/>
      <c r="J66" s="187"/>
      <c r="K66" s="187"/>
      <c r="L66" s="112"/>
      <c r="M66" s="112"/>
      <c r="N66" s="112"/>
      <c r="O66" s="112"/>
      <c r="P66" s="112"/>
      <c r="Q66" s="112"/>
      <c r="R66" s="112"/>
    </row>
    <row r="67" spans="1:18" ht="30" customHeight="1" x14ac:dyDescent="0.25">
      <c r="A67" s="111" t="s">
        <v>66</v>
      </c>
      <c r="B67" s="112" t="s">
        <v>65</v>
      </c>
      <c r="C67" s="2"/>
      <c r="D67" s="113" t="s">
        <v>6</v>
      </c>
      <c r="E67" s="113"/>
      <c r="F67" s="93" t="s">
        <v>7</v>
      </c>
      <c r="G67" s="93" t="s">
        <v>7</v>
      </c>
      <c r="H67" s="93"/>
      <c r="I67" s="188" t="s">
        <v>8</v>
      </c>
      <c r="J67" s="188"/>
      <c r="K67" s="188"/>
      <c r="L67" s="111" t="s">
        <v>9</v>
      </c>
      <c r="M67" s="111"/>
      <c r="N67" s="111"/>
      <c r="O67" s="111"/>
      <c r="P67" s="111"/>
      <c r="Q67" s="111"/>
      <c r="R67" s="111"/>
    </row>
    <row r="68" spans="1:18" ht="19.149999999999999" customHeight="1" x14ac:dyDescent="0.25">
      <c r="A68" s="111"/>
      <c r="B68" s="112"/>
      <c r="C68" s="95" t="s">
        <v>10</v>
      </c>
      <c r="D68" s="107">
        <v>2025</v>
      </c>
      <c r="E68" s="107"/>
      <c r="F68" s="68">
        <v>2026</v>
      </c>
      <c r="G68" s="68">
        <v>2028</v>
      </c>
      <c r="H68" s="107">
        <v>2030</v>
      </c>
      <c r="I68" s="107"/>
      <c r="J68" s="107"/>
      <c r="K68" s="107"/>
      <c r="L68" s="112" t="s">
        <v>131</v>
      </c>
      <c r="M68" s="112"/>
      <c r="N68" s="112"/>
      <c r="O68" s="112"/>
      <c r="P68" s="112"/>
      <c r="Q68" s="112"/>
      <c r="R68" s="112"/>
    </row>
    <row r="69" spans="1:18" ht="40.5" customHeight="1" x14ac:dyDescent="0.25">
      <c r="A69" s="111"/>
      <c r="B69" s="112"/>
      <c r="C69" s="95" t="s">
        <v>11</v>
      </c>
      <c r="D69" s="126" t="s">
        <v>118</v>
      </c>
      <c r="E69" s="126"/>
      <c r="F69" s="94">
        <v>0.02</v>
      </c>
      <c r="G69" s="94">
        <v>0.04</v>
      </c>
      <c r="H69" s="187">
        <v>0.06</v>
      </c>
      <c r="I69" s="187"/>
      <c r="J69" s="187"/>
      <c r="K69" s="187"/>
      <c r="L69" s="112"/>
      <c r="M69" s="112"/>
      <c r="N69" s="112"/>
      <c r="O69" s="112"/>
      <c r="P69" s="112"/>
      <c r="Q69" s="112"/>
      <c r="R69" s="112"/>
    </row>
    <row r="70" spans="1:18" ht="21" customHeight="1" x14ac:dyDescent="0.25">
      <c r="A70" s="101" t="s">
        <v>17</v>
      </c>
      <c r="B70" s="143" t="s">
        <v>54</v>
      </c>
      <c r="C70" s="143"/>
      <c r="D70" s="143"/>
      <c r="E70" s="143"/>
      <c r="F70" s="143"/>
      <c r="G70" s="143"/>
      <c r="H70" s="143"/>
      <c r="I70" s="143"/>
      <c r="J70" s="143"/>
      <c r="K70" s="143"/>
      <c r="L70" s="143"/>
      <c r="M70" s="143"/>
      <c r="N70" s="143"/>
      <c r="O70" s="143"/>
      <c r="P70" s="143"/>
      <c r="Q70" s="143"/>
      <c r="R70" s="143"/>
    </row>
    <row r="71" spans="1:18" ht="5.45" customHeight="1" x14ac:dyDescent="0.25">
      <c r="A71" s="101"/>
      <c r="B71" s="143"/>
      <c r="C71" s="143"/>
      <c r="D71" s="143"/>
      <c r="E71" s="143"/>
      <c r="F71" s="143"/>
      <c r="G71" s="143"/>
      <c r="H71" s="143"/>
      <c r="I71" s="143"/>
      <c r="J71" s="143"/>
      <c r="K71" s="143"/>
      <c r="L71" s="143"/>
      <c r="M71" s="143"/>
      <c r="N71" s="143"/>
      <c r="O71" s="143"/>
      <c r="P71" s="143"/>
      <c r="Q71" s="143"/>
      <c r="R71" s="143"/>
    </row>
    <row r="72" spans="1:18" ht="19.149999999999999" customHeight="1" x14ac:dyDescent="0.25">
      <c r="A72" s="99" t="s">
        <v>18</v>
      </c>
      <c r="B72" s="99" t="s">
        <v>19</v>
      </c>
      <c r="C72" s="146" t="s">
        <v>20</v>
      </c>
      <c r="D72" s="105" t="s">
        <v>9</v>
      </c>
      <c r="E72" s="105" t="s">
        <v>21</v>
      </c>
      <c r="F72" s="105"/>
      <c r="G72" s="105" t="s">
        <v>22</v>
      </c>
      <c r="H72" s="105"/>
      <c r="I72" s="105"/>
      <c r="J72" s="105"/>
      <c r="K72" s="105" t="s">
        <v>23</v>
      </c>
      <c r="L72" s="156" t="s">
        <v>24</v>
      </c>
      <c r="M72" s="99" t="s">
        <v>25</v>
      </c>
      <c r="N72" s="99"/>
      <c r="O72" s="99"/>
      <c r="P72" s="99"/>
      <c r="Q72" s="99"/>
      <c r="R72" s="99"/>
    </row>
    <row r="73" spans="1:18" ht="19.149999999999999" customHeight="1" x14ac:dyDescent="0.25">
      <c r="A73" s="99"/>
      <c r="B73" s="99"/>
      <c r="C73" s="146"/>
      <c r="D73" s="105"/>
      <c r="E73" s="105"/>
      <c r="F73" s="105"/>
      <c r="G73" s="105"/>
      <c r="H73" s="105"/>
      <c r="I73" s="105"/>
      <c r="J73" s="105"/>
      <c r="K73" s="105"/>
      <c r="L73" s="156"/>
      <c r="M73" s="100" t="s">
        <v>26</v>
      </c>
      <c r="N73" s="100"/>
      <c r="O73" s="100" t="s">
        <v>27</v>
      </c>
      <c r="P73" s="100"/>
      <c r="Q73" s="100"/>
      <c r="R73" s="100" t="s">
        <v>28</v>
      </c>
    </row>
    <row r="74" spans="1:18" ht="16.899999999999999" customHeight="1" x14ac:dyDescent="0.25">
      <c r="A74" s="99"/>
      <c r="B74" s="99"/>
      <c r="C74" s="146"/>
      <c r="D74" s="105"/>
      <c r="E74" s="105"/>
      <c r="F74" s="105"/>
      <c r="G74" s="105"/>
      <c r="H74" s="105"/>
      <c r="I74" s="105"/>
      <c r="J74" s="105"/>
      <c r="K74" s="105"/>
      <c r="L74" s="156"/>
      <c r="M74" s="33" t="s">
        <v>29</v>
      </c>
      <c r="N74" s="62" t="s">
        <v>30</v>
      </c>
      <c r="O74" s="62" t="s">
        <v>29</v>
      </c>
      <c r="P74" s="100" t="s">
        <v>31</v>
      </c>
      <c r="Q74" s="100"/>
      <c r="R74" s="100"/>
    </row>
    <row r="75" spans="1:18" ht="74.25" customHeight="1" x14ac:dyDescent="0.25">
      <c r="A75" s="104" t="s">
        <v>299</v>
      </c>
      <c r="B75" s="65" t="s">
        <v>147</v>
      </c>
      <c r="C75" s="65" t="s">
        <v>148</v>
      </c>
      <c r="D75" s="73" t="s">
        <v>358</v>
      </c>
      <c r="E75" s="121" t="s">
        <v>348</v>
      </c>
      <c r="F75" s="121"/>
      <c r="G75" s="103"/>
      <c r="H75" s="103"/>
      <c r="I75" s="103"/>
      <c r="J75" s="103"/>
      <c r="K75" s="64" t="s">
        <v>290</v>
      </c>
      <c r="L75" s="24">
        <v>20000000</v>
      </c>
      <c r="M75" s="24">
        <v>20000000</v>
      </c>
      <c r="N75" s="65" t="s">
        <v>145</v>
      </c>
      <c r="O75" s="65"/>
      <c r="P75" s="104"/>
      <c r="Q75" s="104"/>
      <c r="R75" s="65"/>
    </row>
    <row r="76" spans="1:18" ht="131.25" customHeight="1" x14ac:dyDescent="0.25">
      <c r="A76" s="104"/>
      <c r="B76" s="70" t="s">
        <v>146</v>
      </c>
      <c r="C76" s="70" t="s">
        <v>221</v>
      </c>
      <c r="D76" s="67" t="s">
        <v>373</v>
      </c>
      <c r="E76" s="106" t="s">
        <v>375</v>
      </c>
      <c r="F76" s="106"/>
      <c r="G76" s="106"/>
      <c r="H76" s="106"/>
      <c r="I76" s="106"/>
      <c r="J76" s="106"/>
      <c r="K76" s="67" t="s">
        <v>290</v>
      </c>
      <c r="L76" s="27">
        <v>1179884500</v>
      </c>
      <c r="M76" s="27">
        <v>460209400</v>
      </c>
      <c r="N76" s="70" t="s">
        <v>313</v>
      </c>
      <c r="O76" s="8">
        <v>719675100</v>
      </c>
      <c r="P76" s="110" t="s">
        <v>159</v>
      </c>
      <c r="Q76" s="110"/>
      <c r="R76" s="70"/>
    </row>
    <row r="77" spans="1:18" ht="108.6" customHeight="1" x14ac:dyDescent="0.25">
      <c r="A77" s="104"/>
      <c r="B77" s="77" t="s">
        <v>147</v>
      </c>
      <c r="C77" s="77" t="s">
        <v>216</v>
      </c>
      <c r="D77" s="72" t="s">
        <v>369</v>
      </c>
      <c r="E77" s="119" t="s">
        <v>372</v>
      </c>
      <c r="F77" s="119"/>
      <c r="G77" s="119"/>
      <c r="H77" s="119"/>
      <c r="I77" s="119"/>
      <c r="J77" s="119"/>
      <c r="K77" s="72" t="s">
        <v>290</v>
      </c>
      <c r="L77" s="25">
        <v>66145906.68</v>
      </c>
      <c r="M77" s="25">
        <v>53639662.780000001</v>
      </c>
      <c r="N77" s="77">
        <v>250301</v>
      </c>
      <c r="O77" s="4">
        <v>12506243.9</v>
      </c>
      <c r="P77" s="138" t="s">
        <v>153</v>
      </c>
      <c r="Q77" s="138"/>
      <c r="R77" s="70"/>
    </row>
    <row r="78" spans="1:18" s="9" customFormat="1" ht="120" customHeight="1" x14ac:dyDescent="0.25">
      <c r="A78" s="110" t="s">
        <v>300</v>
      </c>
      <c r="B78" s="77" t="s">
        <v>222</v>
      </c>
      <c r="C78" s="77" t="s">
        <v>242</v>
      </c>
      <c r="D78" s="72" t="s">
        <v>339</v>
      </c>
      <c r="E78" s="119" t="s">
        <v>415</v>
      </c>
      <c r="F78" s="119"/>
      <c r="G78" s="185"/>
      <c r="H78" s="185"/>
      <c r="I78" s="185"/>
      <c r="J78" s="185"/>
      <c r="K78" s="72" t="s">
        <v>290</v>
      </c>
      <c r="L78" s="41">
        <v>496242195.05000001</v>
      </c>
      <c r="M78" s="41">
        <v>496242195.05000001</v>
      </c>
      <c r="N78" s="72" t="s">
        <v>220</v>
      </c>
      <c r="O78" s="91"/>
      <c r="P78" s="115"/>
      <c r="Q78" s="117"/>
      <c r="R78" s="40"/>
    </row>
    <row r="79" spans="1:18" ht="72" customHeight="1" x14ac:dyDescent="0.25">
      <c r="A79" s="110"/>
      <c r="B79" s="70" t="s">
        <v>195</v>
      </c>
      <c r="C79" s="70" t="s">
        <v>196</v>
      </c>
      <c r="D79" s="67" t="s">
        <v>369</v>
      </c>
      <c r="E79" s="119" t="s">
        <v>372</v>
      </c>
      <c r="F79" s="119"/>
      <c r="G79" s="106"/>
      <c r="H79" s="106"/>
      <c r="I79" s="106"/>
      <c r="J79" s="106"/>
      <c r="K79" s="72" t="s">
        <v>290</v>
      </c>
      <c r="L79" s="27">
        <v>46591887.480000004</v>
      </c>
      <c r="M79" s="27"/>
      <c r="N79" s="7"/>
      <c r="O79" s="7">
        <v>46591887.480000004</v>
      </c>
      <c r="P79" s="110" t="s">
        <v>153</v>
      </c>
      <c r="Q79" s="110"/>
      <c r="R79" s="77"/>
    </row>
    <row r="80" spans="1:18" ht="72" customHeight="1" x14ac:dyDescent="0.25">
      <c r="A80" s="77" t="s">
        <v>302</v>
      </c>
      <c r="B80" s="77" t="s">
        <v>303</v>
      </c>
      <c r="C80" s="77" t="s">
        <v>194</v>
      </c>
      <c r="D80" s="67" t="s">
        <v>369</v>
      </c>
      <c r="E80" s="119" t="s">
        <v>372</v>
      </c>
      <c r="F80" s="119"/>
      <c r="G80" s="119"/>
      <c r="H80" s="119"/>
      <c r="I80" s="119"/>
      <c r="J80" s="119"/>
      <c r="K80" s="72" t="s">
        <v>290</v>
      </c>
      <c r="L80" s="25">
        <v>8808880</v>
      </c>
      <c r="M80" s="25">
        <v>8808880</v>
      </c>
      <c r="N80" s="77"/>
      <c r="O80" s="77"/>
      <c r="P80" s="138"/>
      <c r="Q80" s="138"/>
      <c r="R80" s="77"/>
    </row>
    <row r="81" spans="1:18" s="9" customFormat="1" ht="75.75" customHeight="1" x14ac:dyDescent="0.25">
      <c r="A81" s="70" t="s">
        <v>301</v>
      </c>
      <c r="B81" s="70" t="s">
        <v>232</v>
      </c>
      <c r="C81" s="70" t="s">
        <v>233</v>
      </c>
      <c r="D81" s="67" t="s">
        <v>340</v>
      </c>
      <c r="E81" s="106" t="s">
        <v>343</v>
      </c>
      <c r="F81" s="106"/>
      <c r="G81" s="106"/>
      <c r="H81" s="106"/>
      <c r="I81" s="106"/>
      <c r="J81" s="106"/>
      <c r="K81" s="72" t="s">
        <v>290</v>
      </c>
      <c r="L81" s="27">
        <v>5000000</v>
      </c>
      <c r="M81" s="27">
        <v>5000000</v>
      </c>
      <c r="N81" s="70" t="s">
        <v>115</v>
      </c>
      <c r="O81" s="70"/>
      <c r="P81" s="110"/>
      <c r="Q81" s="110"/>
      <c r="R81" s="70"/>
    </row>
    <row r="82" spans="1:18" ht="66" customHeight="1" x14ac:dyDescent="0.25">
      <c r="A82" s="77" t="s">
        <v>169</v>
      </c>
      <c r="B82" s="77" t="s">
        <v>187</v>
      </c>
      <c r="C82" s="91" t="s">
        <v>172</v>
      </c>
      <c r="D82" s="67" t="s">
        <v>338</v>
      </c>
      <c r="E82" s="119" t="s">
        <v>372</v>
      </c>
      <c r="F82" s="119"/>
      <c r="G82" s="119"/>
      <c r="H82" s="119"/>
      <c r="I82" s="119"/>
      <c r="J82" s="119"/>
      <c r="K82" s="72" t="s">
        <v>290</v>
      </c>
      <c r="L82" s="25">
        <v>18176472.75</v>
      </c>
      <c r="M82" s="25">
        <v>6879990</v>
      </c>
      <c r="N82" s="10">
        <v>250307</v>
      </c>
      <c r="O82" s="77">
        <v>11296482.75</v>
      </c>
      <c r="P82" s="141" t="s">
        <v>154</v>
      </c>
      <c r="Q82" s="142"/>
      <c r="R82" s="77"/>
    </row>
    <row r="83" spans="1:18" ht="67.5" customHeight="1" x14ac:dyDescent="0.25">
      <c r="A83" s="77" t="s">
        <v>170</v>
      </c>
      <c r="B83" s="77" t="s">
        <v>157</v>
      </c>
      <c r="C83" s="91" t="s">
        <v>188</v>
      </c>
      <c r="D83" s="67" t="s">
        <v>338</v>
      </c>
      <c r="E83" s="119" t="s">
        <v>372</v>
      </c>
      <c r="F83" s="119"/>
      <c r="G83" s="119"/>
      <c r="H83" s="119"/>
      <c r="I83" s="119"/>
      <c r="J83" s="119"/>
      <c r="K83" s="72" t="s">
        <v>290</v>
      </c>
      <c r="L83" s="25">
        <v>399070056.62</v>
      </c>
      <c r="M83" s="25">
        <v>279809939.05000001</v>
      </c>
      <c r="N83" s="10" t="s">
        <v>160</v>
      </c>
      <c r="O83" s="4">
        <v>119260117.56999999</v>
      </c>
      <c r="P83" s="138" t="s">
        <v>156</v>
      </c>
      <c r="Q83" s="138"/>
      <c r="R83" s="77"/>
    </row>
    <row r="84" spans="1:18" ht="59.25" customHeight="1" x14ac:dyDescent="0.25">
      <c r="A84" s="77" t="s">
        <v>364</v>
      </c>
      <c r="B84" s="77" t="s">
        <v>123</v>
      </c>
      <c r="C84" s="77" t="s">
        <v>247</v>
      </c>
      <c r="D84" s="72" t="s">
        <v>341</v>
      </c>
      <c r="E84" s="119" t="s">
        <v>135</v>
      </c>
      <c r="F84" s="148"/>
      <c r="G84" s="119"/>
      <c r="H84" s="119"/>
      <c r="I84" s="119"/>
      <c r="J84" s="119"/>
      <c r="K84" s="72" t="s">
        <v>290</v>
      </c>
      <c r="L84" s="25">
        <v>3788620</v>
      </c>
      <c r="M84" s="25">
        <v>3788620</v>
      </c>
      <c r="N84" s="77">
        <v>3307</v>
      </c>
      <c r="O84" s="77"/>
      <c r="P84" s="138"/>
      <c r="Q84" s="138"/>
      <c r="R84" s="77"/>
    </row>
    <row r="85" spans="1:18" ht="169.9" customHeight="1" x14ac:dyDescent="0.25">
      <c r="A85" s="65" t="s">
        <v>171</v>
      </c>
      <c r="B85" s="65" t="s">
        <v>124</v>
      </c>
      <c r="C85" s="65" t="s">
        <v>173</v>
      </c>
      <c r="D85" s="64" t="s">
        <v>344</v>
      </c>
      <c r="E85" s="103" t="s">
        <v>99</v>
      </c>
      <c r="F85" s="103"/>
      <c r="G85" s="103" t="s">
        <v>100</v>
      </c>
      <c r="H85" s="103"/>
      <c r="I85" s="103"/>
      <c r="J85" s="103"/>
      <c r="K85" s="72" t="s">
        <v>290</v>
      </c>
      <c r="L85" s="24">
        <v>69768170</v>
      </c>
      <c r="M85" s="24">
        <v>69768170</v>
      </c>
      <c r="N85" s="24" t="s">
        <v>149</v>
      </c>
      <c r="O85" s="65"/>
      <c r="P85" s="104"/>
      <c r="Q85" s="104"/>
      <c r="R85" s="65"/>
    </row>
    <row r="86" spans="1:18" ht="99" customHeight="1" x14ac:dyDescent="0.25">
      <c r="A86" s="77" t="s">
        <v>365</v>
      </c>
      <c r="B86" s="77" t="s">
        <v>223</v>
      </c>
      <c r="C86" s="91" t="s">
        <v>248</v>
      </c>
      <c r="D86" s="72" t="s">
        <v>346</v>
      </c>
      <c r="E86" s="119" t="s">
        <v>345</v>
      </c>
      <c r="F86" s="119"/>
      <c r="G86" s="119"/>
      <c r="H86" s="119"/>
      <c r="I86" s="119"/>
      <c r="J86" s="119"/>
      <c r="K86" s="72" t="s">
        <v>291</v>
      </c>
      <c r="L86" s="25">
        <v>1409246.32</v>
      </c>
      <c r="M86" s="25"/>
      <c r="N86" s="77"/>
      <c r="O86" s="77" t="s">
        <v>225</v>
      </c>
      <c r="P86" s="138" t="s">
        <v>226</v>
      </c>
      <c r="Q86" s="138"/>
      <c r="R86" s="77"/>
    </row>
    <row r="87" spans="1:18" ht="28.9" customHeight="1" x14ac:dyDescent="0.25">
      <c r="A87" s="114" t="s">
        <v>37</v>
      </c>
      <c r="B87" s="114"/>
      <c r="C87" s="166" t="s">
        <v>219</v>
      </c>
      <c r="D87" s="166"/>
      <c r="E87" s="166"/>
      <c r="F87" s="166"/>
      <c r="G87" s="166"/>
      <c r="H87" s="166"/>
      <c r="I87" s="166"/>
      <c r="J87" s="166"/>
      <c r="K87" s="166"/>
      <c r="L87" s="166"/>
      <c r="M87" s="166"/>
      <c r="N87" s="166"/>
      <c r="O87" s="166"/>
      <c r="P87" s="166"/>
      <c r="Q87" s="166"/>
      <c r="R87" s="166"/>
    </row>
    <row r="88" spans="1:18" ht="25.5" customHeight="1" x14ac:dyDescent="0.25">
      <c r="A88" s="111" t="s">
        <v>38</v>
      </c>
      <c r="B88" s="112" t="s">
        <v>400</v>
      </c>
      <c r="C88" s="11"/>
      <c r="D88" s="120" t="s">
        <v>6</v>
      </c>
      <c r="E88" s="120"/>
      <c r="F88" s="71" t="s">
        <v>7</v>
      </c>
      <c r="G88" s="71" t="s">
        <v>7</v>
      </c>
      <c r="H88" s="71"/>
      <c r="I88" s="186" t="s">
        <v>43</v>
      </c>
      <c r="J88" s="186"/>
      <c r="K88" s="186"/>
      <c r="L88" s="101" t="s">
        <v>9</v>
      </c>
      <c r="M88" s="101"/>
      <c r="N88" s="101"/>
      <c r="O88" s="101"/>
      <c r="P88" s="101"/>
      <c r="Q88" s="101"/>
      <c r="R88" s="101"/>
    </row>
    <row r="89" spans="1:18" ht="16.899999999999999" customHeight="1" x14ac:dyDescent="0.25">
      <c r="A89" s="111"/>
      <c r="B89" s="112"/>
      <c r="C89" s="92" t="s">
        <v>10</v>
      </c>
      <c r="D89" s="107">
        <v>2023</v>
      </c>
      <c r="E89" s="107"/>
      <c r="F89" s="68">
        <v>2026</v>
      </c>
      <c r="G89" s="68">
        <v>2028</v>
      </c>
      <c r="H89" s="107">
        <v>2030</v>
      </c>
      <c r="I89" s="107"/>
      <c r="J89" s="107"/>
      <c r="K89" s="107"/>
      <c r="L89" s="109" t="s">
        <v>102</v>
      </c>
      <c r="M89" s="109"/>
      <c r="N89" s="109"/>
      <c r="O89" s="109"/>
      <c r="P89" s="109"/>
      <c r="Q89" s="109"/>
      <c r="R89" s="109"/>
    </row>
    <row r="90" spans="1:18" ht="50.45" customHeight="1" x14ac:dyDescent="0.25">
      <c r="A90" s="111"/>
      <c r="B90" s="112"/>
      <c r="C90" s="92" t="s">
        <v>11</v>
      </c>
      <c r="D90" s="139">
        <v>337641</v>
      </c>
      <c r="E90" s="140"/>
      <c r="F90" s="59" t="s">
        <v>333</v>
      </c>
      <c r="G90" s="59" t="s">
        <v>334</v>
      </c>
      <c r="H90" s="59"/>
      <c r="I90" s="59"/>
      <c r="J90" s="139" t="s">
        <v>335</v>
      </c>
      <c r="K90" s="140"/>
      <c r="L90" s="109"/>
      <c r="M90" s="109"/>
      <c r="N90" s="109"/>
      <c r="O90" s="109"/>
      <c r="P90" s="109"/>
      <c r="Q90" s="109"/>
      <c r="R90" s="109"/>
    </row>
    <row r="91" spans="1:18" ht="15.6" customHeight="1" x14ac:dyDescent="0.25">
      <c r="A91" s="101" t="s">
        <v>17</v>
      </c>
      <c r="B91" s="143" t="s">
        <v>55</v>
      </c>
      <c r="C91" s="143"/>
      <c r="D91" s="143"/>
      <c r="E91" s="143"/>
      <c r="F91" s="143"/>
      <c r="G91" s="143"/>
      <c r="H91" s="143"/>
      <c r="I91" s="143"/>
      <c r="J91" s="143"/>
      <c r="K91" s="143"/>
      <c r="L91" s="143"/>
      <c r="M91" s="143"/>
      <c r="N91" s="143"/>
      <c r="O91" s="143"/>
      <c r="P91" s="143"/>
      <c r="Q91" s="143"/>
      <c r="R91" s="143"/>
    </row>
    <row r="92" spans="1:18" ht="10.9" customHeight="1" x14ac:dyDescent="0.25">
      <c r="A92" s="101"/>
      <c r="B92" s="143"/>
      <c r="C92" s="143"/>
      <c r="D92" s="143"/>
      <c r="E92" s="143"/>
      <c r="F92" s="143"/>
      <c r="G92" s="143"/>
      <c r="H92" s="143"/>
      <c r="I92" s="143"/>
      <c r="J92" s="143"/>
      <c r="K92" s="143"/>
      <c r="L92" s="143"/>
      <c r="M92" s="143"/>
      <c r="N92" s="143"/>
      <c r="O92" s="143"/>
      <c r="P92" s="143"/>
      <c r="Q92" s="143"/>
      <c r="R92" s="143"/>
    </row>
    <row r="93" spans="1:18" ht="17.45" customHeight="1" x14ac:dyDescent="0.25">
      <c r="A93" s="99" t="s">
        <v>18</v>
      </c>
      <c r="B93" s="99" t="s">
        <v>19</v>
      </c>
      <c r="C93" s="146" t="s">
        <v>20</v>
      </c>
      <c r="D93" s="105" t="s">
        <v>9</v>
      </c>
      <c r="E93" s="105" t="s">
        <v>21</v>
      </c>
      <c r="F93" s="105"/>
      <c r="G93" s="105" t="s">
        <v>22</v>
      </c>
      <c r="H93" s="105"/>
      <c r="I93" s="105"/>
      <c r="J93" s="105"/>
      <c r="K93" s="105" t="s">
        <v>23</v>
      </c>
      <c r="L93" s="156" t="s">
        <v>24</v>
      </c>
      <c r="M93" s="99" t="s">
        <v>25</v>
      </c>
      <c r="N93" s="99"/>
      <c r="O93" s="99"/>
      <c r="P93" s="99"/>
      <c r="Q93" s="99"/>
      <c r="R93" s="99"/>
    </row>
    <row r="94" spans="1:18" ht="21" customHeight="1" x14ac:dyDescent="0.25">
      <c r="A94" s="99"/>
      <c r="B94" s="99"/>
      <c r="C94" s="146"/>
      <c r="D94" s="105"/>
      <c r="E94" s="105"/>
      <c r="F94" s="105"/>
      <c r="G94" s="105"/>
      <c r="H94" s="105"/>
      <c r="I94" s="105"/>
      <c r="J94" s="105"/>
      <c r="K94" s="105"/>
      <c r="L94" s="156"/>
      <c r="M94" s="100" t="s">
        <v>26</v>
      </c>
      <c r="N94" s="100"/>
      <c r="O94" s="100" t="s">
        <v>27</v>
      </c>
      <c r="P94" s="100"/>
      <c r="Q94" s="100"/>
      <c r="R94" s="100" t="s">
        <v>28</v>
      </c>
    </row>
    <row r="95" spans="1:18" ht="20.45" customHeight="1" x14ac:dyDescent="0.25">
      <c r="A95" s="99"/>
      <c r="B95" s="99"/>
      <c r="C95" s="146"/>
      <c r="D95" s="105"/>
      <c r="E95" s="105"/>
      <c r="F95" s="105"/>
      <c r="G95" s="105"/>
      <c r="H95" s="105"/>
      <c r="I95" s="105"/>
      <c r="J95" s="105"/>
      <c r="K95" s="105"/>
      <c r="L95" s="156"/>
      <c r="M95" s="33" t="s">
        <v>29</v>
      </c>
      <c r="N95" s="62" t="s">
        <v>30</v>
      </c>
      <c r="O95" s="62" t="s">
        <v>29</v>
      </c>
      <c r="P95" s="100" t="s">
        <v>31</v>
      </c>
      <c r="Q95" s="100"/>
      <c r="R95" s="100"/>
    </row>
    <row r="96" spans="1:18" ht="87.75" customHeight="1" x14ac:dyDescent="0.25">
      <c r="A96" s="77" t="s">
        <v>275</v>
      </c>
      <c r="B96" s="77" t="s">
        <v>276</v>
      </c>
      <c r="C96" s="91" t="s">
        <v>277</v>
      </c>
      <c r="D96" s="72" t="s">
        <v>347</v>
      </c>
      <c r="E96" s="119" t="s">
        <v>211</v>
      </c>
      <c r="F96" s="119"/>
      <c r="G96" s="119"/>
      <c r="H96" s="119"/>
      <c r="I96" s="119"/>
      <c r="J96" s="119"/>
      <c r="K96" s="72" t="s">
        <v>73</v>
      </c>
      <c r="L96" s="25">
        <v>150000</v>
      </c>
      <c r="M96" s="25">
        <v>150000</v>
      </c>
      <c r="N96" s="79" t="s">
        <v>101</v>
      </c>
      <c r="O96" s="77"/>
      <c r="P96" s="138"/>
      <c r="Q96" s="138"/>
      <c r="R96" s="77"/>
    </row>
    <row r="97" spans="1:18" ht="87.75" customHeight="1" x14ac:dyDescent="0.25">
      <c r="A97" s="82" t="s">
        <v>278</v>
      </c>
      <c r="B97" s="82" t="s">
        <v>279</v>
      </c>
      <c r="C97" s="12" t="s">
        <v>280</v>
      </c>
      <c r="D97" s="72" t="s">
        <v>347</v>
      </c>
      <c r="E97" s="119" t="s">
        <v>211</v>
      </c>
      <c r="F97" s="119"/>
      <c r="G97" s="133"/>
      <c r="H97" s="133"/>
      <c r="I97" s="133"/>
      <c r="J97" s="133"/>
      <c r="K97" s="76" t="s">
        <v>73</v>
      </c>
      <c r="L97" s="25">
        <v>350000</v>
      </c>
      <c r="M97" s="25">
        <v>350000</v>
      </c>
      <c r="N97" s="79" t="s">
        <v>101</v>
      </c>
      <c r="O97" s="82"/>
      <c r="P97" s="150"/>
      <c r="Q97" s="150"/>
      <c r="R97" s="82"/>
    </row>
    <row r="98" spans="1:18" ht="141" customHeight="1" x14ac:dyDescent="0.25">
      <c r="A98" s="70" t="s">
        <v>174</v>
      </c>
      <c r="B98" s="70" t="s">
        <v>141</v>
      </c>
      <c r="C98" s="70" t="s">
        <v>178</v>
      </c>
      <c r="D98" s="67" t="s">
        <v>142</v>
      </c>
      <c r="E98" s="106" t="s">
        <v>213</v>
      </c>
      <c r="F98" s="106"/>
      <c r="G98" s="106"/>
      <c r="H98" s="106"/>
      <c r="I98" s="106"/>
      <c r="J98" s="106"/>
      <c r="K98" s="67" t="s">
        <v>143</v>
      </c>
      <c r="L98" s="27">
        <v>500000</v>
      </c>
      <c r="M98" s="27">
        <v>500000</v>
      </c>
      <c r="N98" s="70" t="s">
        <v>144</v>
      </c>
      <c r="O98" s="70"/>
      <c r="P98" s="110"/>
      <c r="Q98" s="110"/>
      <c r="R98" s="70"/>
    </row>
    <row r="99" spans="1:18" ht="79.5" customHeight="1" x14ac:dyDescent="0.25">
      <c r="A99" s="13" t="s">
        <v>175</v>
      </c>
      <c r="B99" s="13" t="s">
        <v>125</v>
      </c>
      <c r="C99" s="14" t="s">
        <v>180</v>
      </c>
      <c r="D99" s="15" t="s">
        <v>349</v>
      </c>
      <c r="E99" s="151" t="s">
        <v>197</v>
      </c>
      <c r="F99" s="152"/>
      <c r="G99" s="151" t="s">
        <v>401</v>
      </c>
      <c r="H99" s="153"/>
      <c r="I99" s="153"/>
      <c r="J99" s="152"/>
      <c r="K99" s="15" t="s">
        <v>73</v>
      </c>
      <c r="L99" s="29">
        <v>900000</v>
      </c>
      <c r="M99" s="29"/>
      <c r="N99" s="13"/>
      <c r="O99" s="16">
        <v>900000</v>
      </c>
      <c r="P99" s="154" t="s">
        <v>95</v>
      </c>
      <c r="Q99" s="155"/>
      <c r="R99" s="13"/>
    </row>
    <row r="100" spans="1:18" ht="97.5" customHeight="1" x14ac:dyDescent="0.25">
      <c r="A100" s="81" t="s">
        <v>176</v>
      </c>
      <c r="B100" s="81" t="s">
        <v>126</v>
      </c>
      <c r="C100" s="17" t="s">
        <v>179</v>
      </c>
      <c r="D100" s="15" t="s">
        <v>349</v>
      </c>
      <c r="E100" s="144" t="s">
        <v>198</v>
      </c>
      <c r="F100" s="144"/>
      <c r="G100" s="144" t="s">
        <v>402</v>
      </c>
      <c r="H100" s="144"/>
      <c r="I100" s="144"/>
      <c r="J100" s="144"/>
      <c r="K100" s="78" t="s">
        <v>73</v>
      </c>
      <c r="L100" s="30">
        <v>17700000</v>
      </c>
      <c r="M100" s="30">
        <v>3700000</v>
      </c>
      <c r="N100" s="81" t="s">
        <v>90</v>
      </c>
      <c r="O100" s="18">
        <v>14000000</v>
      </c>
      <c r="P100" s="147" t="s">
        <v>91</v>
      </c>
      <c r="Q100" s="147"/>
      <c r="R100" s="81"/>
    </row>
    <row r="101" spans="1:18" ht="78" customHeight="1" x14ac:dyDescent="0.25">
      <c r="A101" s="70" t="s">
        <v>177</v>
      </c>
      <c r="B101" s="70" t="s">
        <v>133</v>
      </c>
      <c r="C101" s="20" t="s">
        <v>387</v>
      </c>
      <c r="D101" s="67" t="s">
        <v>350</v>
      </c>
      <c r="E101" s="106" t="s">
        <v>199</v>
      </c>
      <c r="F101" s="106"/>
      <c r="G101" s="106"/>
      <c r="H101" s="106"/>
      <c r="I101" s="106"/>
      <c r="J101" s="106"/>
      <c r="K101" s="67" t="s">
        <v>288</v>
      </c>
      <c r="L101" s="27">
        <v>500000</v>
      </c>
      <c r="M101" s="27">
        <v>500000</v>
      </c>
      <c r="N101" s="70" t="s">
        <v>240</v>
      </c>
      <c r="O101" s="70"/>
      <c r="P101" s="110"/>
      <c r="Q101" s="110"/>
      <c r="R101" s="70"/>
    </row>
    <row r="102" spans="1:18" ht="74.25" customHeight="1" x14ac:dyDescent="0.25">
      <c r="A102" s="70" t="s">
        <v>376</v>
      </c>
      <c r="B102" s="70" t="s">
        <v>388</v>
      </c>
      <c r="C102" s="20" t="s">
        <v>389</v>
      </c>
      <c r="D102" s="67" t="s">
        <v>350</v>
      </c>
      <c r="E102" s="106" t="s">
        <v>199</v>
      </c>
      <c r="F102" s="106"/>
      <c r="G102" s="106"/>
      <c r="H102" s="106"/>
      <c r="I102" s="106"/>
      <c r="J102" s="106"/>
      <c r="K102" s="67" t="s">
        <v>288</v>
      </c>
      <c r="L102" s="27">
        <v>2500000</v>
      </c>
      <c r="M102" s="27">
        <v>2500000</v>
      </c>
      <c r="N102" s="70" t="s">
        <v>240</v>
      </c>
      <c r="O102" s="70"/>
      <c r="P102" s="110"/>
      <c r="Q102" s="110"/>
      <c r="R102" s="70"/>
    </row>
    <row r="103" spans="1:18" s="9" customFormat="1" ht="97.9" customHeight="1" x14ac:dyDescent="0.25">
      <c r="A103" s="77" t="s">
        <v>377</v>
      </c>
      <c r="B103" s="77" t="s">
        <v>116</v>
      </c>
      <c r="C103" s="91" t="s">
        <v>378</v>
      </c>
      <c r="D103" s="73" t="s">
        <v>358</v>
      </c>
      <c r="E103" s="121" t="s">
        <v>348</v>
      </c>
      <c r="F103" s="121"/>
      <c r="G103" s="119"/>
      <c r="H103" s="148"/>
      <c r="I103" s="148"/>
      <c r="J103" s="148"/>
      <c r="K103" s="72" t="s">
        <v>73</v>
      </c>
      <c r="L103" s="25">
        <v>2000000</v>
      </c>
      <c r="M103" s="25">
        <v>2000000</v>
      </c>
      <c r="N103" s="77">
        <v>5614</v>
      </c>
      <c r="O103" s="5"/>
      <c r="P103" s="138"/>
      <c r="Q103" s="149"/>
      <c r="R103" s="77"/>
    </row>
    <row r="104" spans="1:18" ht="86.45" customHeight="1" x14ac:dyDescent="0.25">
      <c r="A104" s="77" t="s">
        <v>381</v>
      </c>
      <c r="B104" s="77" t="s">
        <v>315</v>
      </c>
      <c r="C104" s="91" t="s">
        <v>379</v>
      </c>
      <c r="D104" s="72" t="s">
        <v>338</v>
      </c>
      <c r="E104" s="119" t="s">
        <v>371</v>
      </c>
      <c r="F104" s="119"/>
      <c r="G104" s="119"/>
      <c r="H104" s="119"/>
      <c r="I104" s="119"/>
      <c r="J104" s="119"/>
      <c r="K104" s="72" t="s">
        <v>73</v>
      </c>
      <c r="L104" s="25">
        <v>7799540.6699999999</v>
      </c>
      <c r="M104" s="25">
        <v>1258396.56</v>
      </c>
      <c r="N104" s="77">
        <v>250301</v>
      </c>
      <c r="O104" s="77">
        <v>6541144.1100000003</v>
      </c>
      <c r="P104" s="138" t="s">
        <v>153</v>
      </c>
      <c r="Q104" s="138"/>
      <c r="R104" s="77"/>
    </row>
    <row r="105" spans="1:18" ht="67.5" customHeight="1" x14ac:dyDescent="0.25">
      <c r="A105" s="82" t="s">
        <v>382</v>
      </c>
      <c r="B105" s="82" t="s">
        <v>314</v>
      </c>
      <c r="C105" s="12" t="s">
        <v>380</v>
      </c>
      <c r="D105" s="72" t="s">
        <v>338</v>
      </c>
      <c r="E105" s="133" t="s">
        <v>371</v>
      </c>
      <c r="F105" s="133"/>
      <c r="G105" s="133"/>
      <c r="H105" s="133"/>
      <c r="I105" s="133"/>
      <c r="J105" s="133"/>
      <c r="K105" s="76" t="s">
        <v>73</v>
      </c>
      <c r="L105" s="26">
        <v>6015576.3300000001</v>
      </c>
      <c r="M105" s="26"/>
      <c r="N105" s="82"/>
      <c r="O105" s="82">
        <v>6015576.3300000001</v>
      </c>
      <c r="P105" s="150" t="s">
        <v>153</v>
      </c>
      <c r="Q105" s="150"/>
      <c r="R105" s="82"/>
    </row>
    <row r="106" spans="1:18" s="46" customFormat="1" ht="124.5" customHeight="1" x14ac:dyDescent="0.25">
      <c r="A106" s="91" t="s">
        <v>386</v>
      </c>
      <c r="B106" s="91" t="s">
        <v>281</v>
      </c>
      <c r="C106" s="91" t="s">
        <v>383</v>
      </c>
      <c r="D106" s="72" t="s">
        <v>351</v>
      </c>
      <c r="E106" s="115" t="s">
        <v>218</v>
      </c>
      <c r="F106" s="117"/>
      <c r="G106" s="115"/>
      <c r="H106" s="116"/>
      <c r="I106" s="116"/>
      <c r="J106" s="117"/>
      <c r="K106" s="72" t="s">
        <v>73</v>
      </c>
      <c r="L106" s="39">
        <v>7064660</v>
      </c>
      <c r="M106" s="39">
        <v>7064660</v>
      </c>
      <c r="N106" s="77" t="s">
        <v>217</v>
      </c>
      <c r="O106" s="91"/>
      <c r="P106" s="115"/>
      <c r="Q106" s="117"/>
      <c r="R106" s="91"/>
    </row>
    <row r="107" spans="1:18" s="57" customFormat="1" ht="108.75" customHeight="1" x14ac:dyDescent="0.25">
      <c r="A107" s="79" t="s">
        <v>385</v>
      </c>
      <c r="B107" s="79" t="s">
        <v>282</v>
      </c>
      <c r="C107" s="56" t="s">
        <v>384</v>
      </c>
      <c r="D107" s="73" t="s">
        <v>283</v>
      </c>
      <c r="E107" s="121" t="s">
        <v>284</v>
      </c>
      <c r="F107" s="121"/>
      <c r="G107" s="121"/>
      <c r="H107" s="121"/>
      <c r="I107" s="121"/>
      <c r="J107" s="121"/>
      <c r="K107" s="73" t="s">
        <v>224</v>
      </c>
      <c r="L107" s="25">
        <v>2500000</v>
      </c>
      <c r="M107" s="25">
        <v>2500000</v>
      </c>
      <c r="N107" s="79" t="s">
        <v>285</v>
      </c>
      <c r="O107" s="79"/>
      <c r="P107" s="145"/>
      <c r="Q107" s="145"/>
      <c r="R107" s="79"/>
    </row>
    <row r="108" spans="1:18" ht="27" customHeight="1" x14ac:dyDescent="0.25">
      <c r="A108" s="134" t="s">
        <v>39</v>
      </c>
      <c r="B108" s="134"/>
      <c r="C108" s="224" t="s">
        <v>107</v>
      </c>
      <c r="D108" s="224"/>
      <c r="E108" s="224"/>
      <c r="F108" s="224"/>
      <c r="G108" s="224"/>
      <c r="H108" s="224"/>
      <c r="I108" s="224"/>
      <c r="J108" s="224"/>
      <c r="K108" s="224"/>
      <c r="L108" s="224"/>
      <c r="M108" s="224"/>
      <c r="N108" s="224"/>
      <c r="O108" s="224"/>
      <c r="P108" s="224"/>
      <c r="Q108" s="224"/>
      <c r="R108" s="224"/>
    </row>
    <row r="109" spans="1:18" ht="28.9" customHeight="1" x14ac:dyDescent="0.25">
      <c r="A109" s="101" t="s">
        <v>57</v>
      </c>
      <c r="B109" s="102" t="s">
        <v>403</v>
      </c>
      <c r="C109" s="11"/>
      <c r="D109" s="120" t="s">
        <v>6</v>
      </c>
      <c r="E109" s="120"/>
      <c r="F109" s="71" t="s">
        <v>7</v>
      </c>
      <c r="G109" s="71" t="s">
        <v>7</v>
      </c>
      <c r="H109" s="71"/>
      <c r="I109" s="120" t="s">
        <v>43</v>
      </c>
      <c r="J109" s="120"/>
      <c r="K109" s="120"/>
      <c r="L109" s="101" t="s">
        <v>9</v>
      </c>
      <c r="M109" s="101"/>
      <c r="N109" s="101"/>
      <c r="O109" s="101"/>
      <c r="P109" s="101"/>
      <c r="Q109" s="101"/>
      <c r="R109" s="101"/>
    </row>
    <row r="110" spans="1:18" ht="15.6" customHeight="1" x14ac:dyDescent="0.25">
      <c r="A110" s="101"/>
      <c r="B110" s="102"/>
      <c r="C110" s="92" t="s">
        <v>10</v>
      </c>
      <c r="D110" s="107">
        <v>2025</v>
      </c>
      <c r="E110" s="107"/>
      <c r="F110" s="69">
        <v>2026</v>
      </c>
      <c r="G110" s="69">
        <v>2028</v>
      </c>
      <c r="H110" s="108">
        <v>2030</v>
      </c>
      <c r="I110" s="108"/>
      <c r="J110" s="108"/>
      <c r="K110" s="108"/>
      <c r="L110" s="109" t="s">
        <v>130</v>
      </c>
      <c r="M110" s="109"/>
      <c r="N110" s="109"/>
      <c r="O110" s="109"/>
      <c r="P110" s="109"/>
      <c r="Q110" s="109"/>
      <c r="R110" s="109"/>
    </row>
    <row r="111" spans="1:18" ht="54" customHeight="1" x14ac:dyDescent="0.25">
      <c r="A111" s="101"/>
      <c r="B111" s="102"/>
      <c r="C111" s="92" t="s">
        <v>11</v>
      </c>
      <c r="D111" s="126" t="s">
        <v>118</v>
      </c>
      <c r="E111" s="126"/>
      <c r="F111" s="75">
        <v>0.02</v>
      </c>
      <c r="G111" s="75">
        <v>0.05</v>
      </c>
      <c r="H111" s="69"/>
      <c r="I111" s="127">
        <v>0.1</v>
      </c>
      <c r="J111" s="127"/>
      <c r="K111" s="127"/>
      <c r="L111" s="109"/>
      <c r="M111" s="109"/>
      <c r="N111" s="109"/>
      <c r="O111" s="109"/>
      <c r="P111" s="109"/>
      <c r="Q111" s="109"/>
      <c r="R111" s="109"/>
    </row>
    <row r="112" spans="1:18" ht="28.9" customHeight="1" x14ac:dyDescent="0.25">
      <c r="A112" s="101" t="s">
        <v>70</v>
      </c>
      <c r="B112" s="102" t="s">
        <v>404</v>
      </c>
      <c r="C112" s="11"/>
      <c r="D112" s="120" t="s">
        <v>6</v>
      </c>
      <c r="E112" s="120"/>
      <c r="F112" s="71" t="s">
        <v>7</v>
      </c>
      <c r="G112" s="71" t="s">
        <v>7</v>
      </c>
      <c r="H112" s="71"/>
      <c r="I112" s="120" t="s">
        <v>43</v>
      </c>
      <c r="J112" s="120"/>
      <c r="K112" s="120"/>
      <c r="L112" s="101" t="s">
        <v>9</v>
      </c>
      <c r="M112" s="101"/>
      <c r="N112" s="101"/>
      <c r="O112" s="101"/>
      <c r="P112" s="101"/>
      <c r="Q112" s="101"/>
      <c r="R112" s="101"/>
    </row>
    <row r="113" spans="1:134" ht="15.6" customHeight="1" x14ac:dyDescent="0.25">
      <c r="A113" s="101"/>
      <c r="B113" s="102"/>
      <c r="C113" s="92" t="s">
        <v>10</v>
      </c>
      <c r="D113" s="107">
        <v>2025</v>
      </c>
      <c r="E113" s="107"/>
      <c r="F113" s="69">
        <v>2026</v>
      </c>
      <c r="G113" s="69">
        <v>2028</v>
      </c>
      <c r="H113" s="108">
        <v>2030</v>
      </c>
      <c r="I113" s="108"/>
      <c r="J113" s="108"/>
      <c r="K113" s="108"/>
      <c r="L113" s="109" t="s">
        <v>114</v>
      </c>
      <c r="M113" s="109"/>
      <c r="N113" s="109"/>
      <c r="O113" s="109"/>
      <c r="P113" s="109"/>
      <c r="Q113" s="109"/>
      <c r="R113" s="109"/>
    </row>
    <row r="114" spans="1:134" ht="54" customHeight="1" x14ac:dyDescent="0.25">
      <c r="A114" s="101"/>
      <c r="B114" s="102"/>
      <c r="C114" s="92" t="s">
        <v>11</v>
      </c>
      <c r="D114" s="126" t="s">
        <v>118</v>
      </c>
      <c r="E114" s="126"/>
      <c r="F114" s="75">
        <v>0.02</v>
      </c>
      <c r="G114" s="75">
        <v>0.05</v>
      </c>
      <c r="H114" s="69"/>
      <c r="I114" s="127">
        <v>0.1</v>
      </c>
      <c r="J114" s="127"/>
      <c r="K114" s="127"/>
      <c r="L114" s="109"/>
      <c r="M114" s="109"/>
      <c r="N114" s="109"/>
      <c r="O114" s="109"/>
      <c r="P114" s="109"/>
      <c r="Q114" s="109"/>
      <c r="R114" s="109"/>
    </row>
    <row r="115" spans="1:134" ht="29.25" customHeight="1" x14ac:dyDescent="0.25">
      <c r="A115" s="97" t="s">
        <v>17</v>
      </c>
      <c r="B115" s="143" t="s">
        <v>58</v>
      </c>
      <c r="C115" s="143"/>
      <c r="D115" s="143"/>
      <c r="E115" s="143"/>
      <c r="F115" s="143"/>
      <c r="G115" s="143"/>
      <c r="H115" s="143"/>
      <c r="I115" s="143"/>
      <c r="J115" s="143"/>
      <c r="K115" s="143"/>
      <c r="L115" s="143"/>
      <c r="M115" s="143"/>
      <c r="N115" s="143"/>
      <c r="O115" s="143"/>
      <c r="P115" s="143"/>
      <c r="Q115" s="143"/>
      <c r="R115" s="143"/>
    </row>
    <row r="116" spans="1:134" x14ac:dyDescent="0.25">
      <c r="A116" s="99" t="s">
        <v>18</v>
      </c>
      <c r="B116" s="99" t="s">
        <v>19</v>
      </c>
      <c r="C116" s="146" t="s">
        <v>20</v>
      </c>
      <c r="D116" s="105" t="s">
        <v>9</v>
      </c>
      <c r="E116" s="105" t="s">
        <v>21</v>
      </c>
      <c r="F116" s="105"/>
      <c r="G116" s="105" t="s">
        <v>22</v>
      </c>
      <c r="H116" s="105"/>
      <c r="I116" s="105"/>
      <c r="J116" s="105"/>
      <c r="K116" s="105" t="s">
        <v>23</v>
      </c>
      <c r="L116" s="156" t="s">
        <v>24</v>
      </c>
      <c r="M116" s="99" t="s">
        <v>25</v>
      </c>
      <c r="N116" s="99"/>
      <c r="O116" s="99"/>
      <c r="P116" s="99"/>
      <c r="Q116" s="99"/>
      <c r="R116" s="99"/>
    </row>
    <row r="117" spans="1:134" ht="18" customHeight="1" x14ac:dyDescent="0.25">
      <c r="A117" s="99"/>
      <c r="B117" s="99"/>
      <c r="C117" s="146"/>
      <c r="D117" s="105"/>
      <c r="E117" s="105"/>
      <c r="F117" s="105"/>
      <c r="G117" s="105"/>
      <c r="H117" s="105"/>
      <c r="I117" s="105"/>
      <c r="J117" s="105"/>
      <c r="K117" s="105"/>
      <c r="L117" s="156"/>
      <c r="M117" s="100" t="s">
        <v>26</v>
      </c>
      <c r="N117" s="100"/>
      <c r="O117" s="100" t="s">
        <v>27</v>
      </c>
      <c r="P117" s="100"/>
      <c r="Q117" s="100"/>
      <c r="R117" s="100" t="s">
        <v>28</v>
      </c>
    </row>
    <row r="118" spans="1:134" ht="14.45" customHeight="1" thickBot="1" x14ac:dyDescent="0.3">
      <c r="A118" s="99"/>
      <c r="B118" s="99"/>
      <c r="C118" s="146"/>
      <c r="D118" s="105"/>
      <c r="E118" s="105"/>
      <c r="F118" s="105"/>
      <c r="G118" s="105"/>
      <c r="H118" s="105"/>
      <c r="I118" s="105"/>
      <c r="J118" s="105"/>
      <c r="K118" s="105"/>
      <c r="L118" s="156"/>
      <c r="M118" s="33" t="s">
        <v>29</v>
      </c>
      <c r="N118" s="62" t="s">
        <v>30</v>
      </c>
      <c r="O118" s="62" t="s">
        <v>29</v>
      </c>
      <c r="P118" s="100" t="s">
        <v>31</v>
      </c>
      <c r="Q118" s="100"/>
      <c r="R118" s="100"/>
    </row>
    <row r="119" spans="1:134" s="21" customFormat="1" ht="109.5" customHeight="1" thickBot="1" x14ac:dyDescent="0.3">
      <c r="A119" s="70" t="s">
        <v>254</v>
      </c>
      <c r="B119" s="70" t="s">
        <v>85</v>
      </c>
      <c r="C119" s="20" t="s">
        <v>255</v>
      </c>
      <c r="D119" s="64" t="s">
        <v>244</v>
      </c>
      <c r="E119" s="106" t="s">
        <v>83</v>
      </c>
      <c r="F119" s="106"/>
      <c r="G119" s="106"/>
      <c r="H119" s="106"/>
      <c r="I119" s="106"/>
      <c r="J119" s="106"/>
      <c r="K119" s="67" t="s">
        <v>73</v>
      </c>
      <c r="L119" s="27">
        <v>3542682</v>
      </c>
      <c r="M119" s="27">
        <v>3542682</v>
      </c>
      <c r="N119" s="70" t="s">
        <v>84</v>
      </c>
      <c r="O119" s="70"/>
      <c r="P119" s="124"/>
      <c r="Q119" s="125"/>
      <c r="R119" s="70"/>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row>
    <row r="120" spans="1:134" ht="85.5" customHeight="1" x14ac:dyDescent="0.25">
      <c r="A120" s="65" t="s">
        <v>256</v>
      </c>
      <c r="B120" s="65" t="s">
        <v>86</v>
      </c>
      <c r="C120" s="19" t="s">
        <v>257</v>
      </c>
      <c r="D120" s="64" t="s">
        <v>244</v>
      </c>
      <c r="E120" s="103" t="s">
        <v>83</v>
      </c>
      <c r="F120" s="103"/>
      <c r="G120" s="103" t="s">
        <v>87</v>
      </c>
      <c r="H120" s="103"/>
      <c r="I120" s="103"/>
      <c r="J120" s="103"/>
      <c r="K120" s="64" t="s">
        <v>143</v>
      </c>
      <c r="L120" s="24">
        <v>1347870</v>
      </c>
      <c r="M120" s="24">
        <v>1347870</v>
      </c>
      <c r="N120" s="65" t="s">
        <v>88</v>
      </c>
      <c r="O120" s="65"/>
      <c r="P120" s="104"/>
      <c r="Q120" s="104"/>
      <c r="R120" s="65"/>
    </row>
    <row r="121" spans="1:134" ht="90.75" customHeight="1" x14ac:dyDescent="0.25">
      <c r="A121" s="65" t="s">
        <v>258</v>
      </c>
      <c r="B121" s="65" t="s">
        <v>89</v>
      </c>
      <c r="C121" s="19" t="s">
        <v>259</v>
      </c>
      <c r="D121" s="64" t="s">
        <v>244</v>
      </c>
      <c r="E121" s="103" t="s">
        <v>83</v>
      </c>
      <c r="F121" s="103"/>
      <c r="G121" s="103"/>
      <c r="H121" s="103"/>
      <c r="I121" s="103"/>
      <c r="J121" s="103"/>
      <c r="K121" s="64" t="s">
        <v>143</v>
      </c>
      <c r="L121" s="24">
        <v>2122500</v>
      </c>
      <c r="M121" s="24">
        <v>2122500</v>
      </c>
      <c r="N121" s="65" t="s">
        <v>84</v>
      </c>
      <c r="O121" s="65"/>
      <c r="P121" s="104"/>
      <c r="Q121" s="104"/>
      <c r="R121" s="65"/>
    </row>
    <row r="122" spans="1:134" ht="117.6" customHeight="1" x14ac:dyDescent="0.25">
      <c r="A122" s="65" t="s">
        <v>260</v>
      </c>
      <c r="B122" s="65" t="s">
        <v>92</v>
      </c>
      <c r="C122" s="19" t="s">
        <v>308</v>
      </c>
      <c r="D122" s="64" t="s">
        <v>245</v>
      </c>
      <c r="E122" s="103" t="s">
        <v>93</v>
      </c>
      <c r="F122" s="103"/>
      <c r="G122" s="103"/>
      <c r="H122" s="103"/>
      <c r="I122" s="103"/>
      <c r="J122" s="103"/>
      <c r="K122" s="64" t="s">
        <v>224</v>
      </c>
      <c r="L122" s="24">
        <v>100000</v>
      </c>
      <c r="M122" s="24"/>
      <c r="N122" s="65"/>
      <c r="O122" s="3">
        <v>100000</v>
      </c>
      <c r="P122" s="104" t="s">
        <v>94</v>
      </c>
      <c r="Q122" s="104"/>
      <c r="R122" s="65"/>
    </row>
    <row r="123" spans="1:134" s="9" customFormat="1" ht="126.75" customHeight="1" x14ac:dyDescent="0.25">
      <c r="A123" s="77" t="s">
        <v>304</v>
      </c>
      <c r="B123" s="77" t="s">
        <v>190</v>
      </c>
      <c r="C123" s="91" t="s">
        <v>261</v>
      </c>
      <c r="D123" s="72" t="s">
        <v>337</v>
      </c>
      <c r="E123" s="119" t="s">
        <v>374</v>
      </c>
      <c r="F123" s="119"/>
      <c r="G123" s="119"/>
      <c r="H123" s="119"/>
      <c r="I123" s="119"/>
      <c r="J123" s="119"/>
      <c r="K123" s="72" t="s">
        <v>73</v>
      </c>
      <c r="L123" s="25">
        <v>15554000</v>
      </c>
      <c r="M123" s="25">
        <v>15554000</v>
      </c>
      <c r="N123" s="5" t="s">
        <v>313</v>
      </c>
      <c r="O123" s="77"/>
      <c r="P123" s="141"/>
      <c r="Q123" s="142"/>
      <c r="R123" s="77"/>
    </row>
    <row r="124" spans="1:134" ht="86.25" customHeight="1" x14ac:dyDescent="0.25">
      <c r="A124" s="65" t="s">
        <v>262</v>
      </c>
      <c r="B124" s="65" t="s">
        <v>98</v>
      </c>
      <c r="C124" s="19" t="s">
        <v>263</v>
      </c>
      <c r="D124" s="64" t="s">
        <v>246</v>
      </c>
      <c r="E124" s="103" t="s">
        <v>96</v>
      </c>
      <c r="F124" s="103"/>
      <c r="G124" s="103"/>
      <c r="H124" s="103"/>
      <c r="I124" s="103"/>
      <c r="J124" s="103"/>
      <c r="K124" s="64" t="s">
        <v>73</v>
      </c>
      <c r="L124" s="24">
        <v>4400000</v>
      </c>
      <c r="M124" s="24">
        <v>4400000</v>
      </c>
      <c r="N124" s="65" t="s">
        <v>97</v>
      </c>
      <c r="O124" s="65"/>
      <c r="P124" s="104"/>
      <c r="Q124" s="104"/>
      <c r="R124" s="65"/>
    </row>
    <row r="125" spans="1:134" ht="93.75" customHeight="1" x14ac:dyDescent="0.25">
      <c r="A125" s="65" t="s">
        <v>366</v>
      </c>
      <c r="B125" s="65" t="s">
        <v>108</v>
      </c>
      <c r="C125" s="19" t="s">
        <v>264</v>
      </c>
      <c r="D125" s="64" t="s">
        <v>246</v>
      </c>
      <c r="E125" s="103" t="s">
        <v>96</v>
      </c>
      <c r="F125" s="103"/>
      <c r="G125" s="103"/>
      <c r="H125" s="103"/>
      <c r="I125" s="103"/>
      <c r="J125" s="103"/>
      <c r="K125" s="64" t="s">
        <v>224</v>
      </c>
      <c r="L125" s="24" t="s">
        <v>238</v>
      </c>
      <c r="M125" s="24"/>
      <c r="N125" s="65"/>
      <c r="O125" s="65"/>
      <c r="P125" s="162"/>
      <c r="Q125" s="163"/>
      <c r="R125" s="65"/>
    </row>
    <row r="126" spans="1:134" ht="87.75" customHeight="1" x14ac:dyDescent="0.25">
      <c r="A126" s="65" t="s">
        <v>265</v>
      </c>
      <c r="B126" s="65" t="s">
        <v>109</v>
      </c>
      <c r="C126" s="19" t="s">
        <v>266</v>
      </c>
      <c r="D126" s="64" t="s">
        <v>246</v>
      </c>
      <c r="E126" s="103" t="s">
        <v>96</v>
      </c>
      <c r="F126" s="103"/>
      <c r="G126" s="103"/>
      <c r="H126" s="103"/>
      <c r="I126" s="103"/>
      <c r="J126" s="103"/>
      <c r="K126" s="64" t="s">
        <v>224</v>
      </c>
      <c r="L126" s="24">
        <v>4300000</v>
      </c>
      <c r="M126" s="24">
        <v>4300000</v>
      </c>
      <c r="N126" s="65" t="s">
        <v>97</v>
      </c>
      <c r="O126" s="65"/>
      <c r="P126" s="104"/>
      <c r="Q126" s="104"/>
      <c r="R126" s="65"/>
    </row>
    <row r="127" spans="1:134" ht="25.9" customHeight="1" x14ac:dyDescent="0.25">
      <c r="A127" s="130" t="s">
        <v>1</v>
      </c>
      <c r="B127" s="130"/>
      <c r="C127" s="164" t="s">
        <v>46</v>
      </c>
      <c r="D127" s="164"/>
      <c r="E127" s="164"/>
      <c r="F127" s="164"/>
      <c r="G127" s="164"/>
      <c r="H127" s="164"/>
      <c r="I127" s="164"/>
      <c r="J127" s="164"/>
      <c r="K127" s="164"/>
      <c r="L127" s="164"/>
      <c r="M127" s="164"/>
      <c r="N127" s="164"/>
      <c r="O127" s="164"/>
      <c r="P127" s="164"/>
      <c r="Q127" s="164"/>
      <c r="R127" s="164"/>
    </row>
    <row r="128" spans="1:134" ht="26.25" customHeight="1" x14ac:dyDescent="0.25">
      <c r="A128" s="161" t="s">
        <v>41</v>
      </c>
      <c r="B128" s="161"/>
      <c r="C128" s="165" t="s">
        <v>67</v>
      </c>
      <c r="D128" s="165"/>
      <c r="E128" s="165"/>
      <c r="F128" s="165"/>
      <c r="G128" s="165"/>
      <c r="H128" s="165"/>
      <c r="I128" s="165"/>
      <c r="J128" s="165"/>
      <c r="K128" s="165"/>
      <c r="L128" s="122" t="s">
        <v>4</v>
      </c>
      <c r="M128" s="122"/>
      <c r="N128" s="122"/>
      <c r="O128" s="122"/>
      <c r="P128" s="122"/>
      <c r="Q128" s="123" t="s">
        <v>62</v>
      </c>
      <c r="R128" s="123"/>
    </row>
    <row r="129" spans="1:18" ht="36" customHeight="1" x14ac:dyDescent="0.25">
      <c r="A129" s="137" t="s">
        <v>42</v>
      </c>
      <c r="B129" s="128" t="s">
        <v>127</v>
      </c>
      <c r="C129" s="84"/>
      <c r="D129" s="129" t="s">
        <v>6</v>
      </c>
      <c r="E129" s="129"/>
      <c r="F129" s="158" t="s">
        <v>7</v>
      </c>
      <c r="G129" s="158"/>
      <c r="H129" s="84"/>
      <c r="I129" s="129" t="s">
        <v>43</v>
      </c>
      <c r="J129" s="129"/>
      <c r="K129" s="129"/>
      <c r="L129" s="160" t="s">
        <v>9</v>
      </c>
      <c r="M129" s="160"/>
      <c r="N129" s="160"/>
      <c r="O129" s="160"/>
      <c r="P129" s="160"/>
      <c r="Q129" s="160"/>
      <c r="R129" s="160"/>
    </row>
    <row r="130" spans="1:18" ht="15" customHeight="1" x14ac:dyDescent="0.25">
      <c r="A130" s="137"/>
      <c r="B130" s="128"/>
      <c r="C130" s="84" t="s">
        <v>10</v>
      </c>
      <c r="D130" s="136">
        <v>2025</v>
      </c>
      <c r="E130" s="136"/>
      <c r="F130" s="159">
        <v>2026</v>
      </c>
      <c r="G130" s="159"/>
      <c r="H130" s="85"/>
      <c r="I130" s="174">
        <v>2030</v>
      </c>
      <c r="J130" s="174"/>
      <c r="K130" s="174"/>
      <c r="L130" s="168" t="s">
        <v>215</v>
      </c>
      <c r="M130" s="168"/>
      <c r="N130" s="168"/>
      <c r="O130" s="168"/>
      <c r="P130" s="168"/>
      <c r="Q130" s="168"/>
      <c r="R130" s="168"/>
    </row>
    <row r="131" spans="1:18" ht="28.15" customHeight="1" x14ac:dyDescent="0.25">
      <c r="A131" s="137"/>
      <c r="B131" s="128"/>
      <c r="C131" s="84" t="s">
        <v>11</v>
      </c>
      <c r="D131" s="135" t="s">
        <v>118</v>
      </c>
      <c r="E131" s="135"/>
      <c r="F131" s="173">
        <v>0.02</v>
      </c>
      <c r="G131" s="173"/>
      <c r="H131" s="85"/>
      <c r="I131" s="169">
        <v>0.04</v>
      </c>
      <c r="J131" s="169"/>
      <c r="K131" s="169"/>
      <c r="L131" s="168"/>
      <c r="M131" s="168"/>
      <c r="N131" s="168"/>
      <c r="O131" s="168"/>
      <c r="P131" s="168"/>
      <c r="Q131" s="168"/>
      <c r="R131" s="168"/>
    </row>
    <row r="132" spans="1:18" ht="28.9" customHeight="1" x14ac:dyDescent="0.25">
      <c r="A132" s="118" t="s">
        <v>44</v>
      </c>
      <c r="B132" s="118"/>
      <c r="C132" s="166" t="s">
        <v>367</v>
      </c>
      <c r="D132" s="166"/>
      <c r="E132" s="166"/>
      <c r="F132" s="166"/>
      <c r="G132" s="166"/>
      <c r="H132" s="166"/>
      <c r="I132" s="166"/>
      <c r="J132" s="166"/>
      <c r="K132" s="166"/>
      <c r="L132" s="166"/>
      <c r="M132" s="166"/>
      <c r="N132" s="166"/>
      <c r="O132" s="166"/>
      <c r="P132" s="166"/>
      <c r="Q132" s="166"/>
      <c r="R132" s="166"/>
    </row>
    <row r="133" spans="1:18" ht="24.6" customHeight="1" x14ac:dyDescent="0.25">
      <c r="A133" s="101" t="s">
        <v>48</v>
      </c>
      <c r="B133" s="109" t="s">
        <v>413</v>
      </c>
      <c r="C133" s="92"/>
      <c r="D133" s="120" t="s">
        <v>6</v>
      </c>
      <c r="E133" s="120"/>
      <c r="F133" s="71" t="s">
        <v>7</v>
      </c>
      <c r="G133" s="71" t="s">
        <v>7</v>
      </c>
      <c r="H133" s="71"/>
      <c r="I133" s="120" t="s">
        <v>43</v>
      </c>
      <c r="J133" s="120"/>
      <c r="K133" s="120"/>
      <c r="L133" s="101" t="s">
        <v>9</v>
      </c>
      <c r="M133" s="101"/>
      <c r="N133" s="101"/>
      <c r="O133" s="101"/>
      <c r="P133" s="101"/>
      <c r="Q133" s="101"/>
      <c r="R133" s="101"/>
    </row>
    <row r="134" spans="1:18" ht="12.6" customHeight="1" x14ac:dyDescent="0.25">
      <c r="A134" s="101"/>
      <c r="B134" s="109"/>
      <c r="C134" s="92" t="s">
        <v>10</v>
      </c>
      <c r="D134" s="107">
        <v>2024</v>
      </c>
      <c r="E134" s="107"/>
      <c r="F134" s="69">
        <v>2026</v>
      </c>
      <c r="G134" s="69">
        <v>2028</v>
      </c>
      <c r="H134" s="108">
        <v>2030</v>
      </c>
      <c r="I134" s="108"/>
      <c r="J134" s="108"/>
      <c r="K134" s="108"/>
      <c r="L134" s="109" t="s">
        <v>200</v>
      </c>
      <c r="M134" s="109"/>
      <c r="N134" s="109"/>
      <c r="O134" s="109"/>
      <c r="P134" s="109"/>
      <c r="Q134" s="109"/>
      <c r="R134" s="109"/>
    </row>
    <row r="135" spans="1:18" ht="49.15" customHeight="1" x14ac:dyDescent="0.25">
      <c r="A135" s="101"/>
      <c r="B135" s="109"/>
      <c r="C135" s="92" t="s">
        <v>11</v>
      </c>
      <c r="D135" s="172">
        <v>9</v>
      </c>
      <c r="E135" s="172"/>
      <c r="F135" s="68">
        <v>10</v>
      </c>
      <c r="G135" s="68">
        <v>12</v>
      </c>
      <c r="H135" s="68"/>
      <c r="I135" s="107">
        <v>13</v>
      </c>
      <c r="J135" s="107"/>
      <c r="K135" s="107"/>
      <c r="L135" s="109"/>
      <c r="M135" s="109"/>
      <c r="N135" s="109"/>
      <c r="O135" s="109"/>
      <c r="P135" s="109"/>
      <c r="Q135" s="109"/>
      <c r="R135" s="109"/>
    </row>
    <row r="136" spans="1:18" ht="26.45" customHeight="1" x14ac:dyDescent="0.25">
      <c r="A136" s="101" t="s">
        <v>47</v>
      </c>
      <c r="B136" s="109" t="s">
        <v>122</v>
      </c>
      <c r="C136" s="92"/>
      <c r="D136" s="120" t="s">
        <v>6</v>
      </c>
      <c r="E136" s="120"/>
      <c r="F136" s="71" t="s">
        <v>7</v>
      </c>
      <c r="G136" s="71" t="s">
        <v>7</v>
      </c>
      <c r="H136" s="71"/>
      <c r="I136" s="120" t="s">
        <v>43</v>
      </c>
      <c r="J136" s="120"/>
      <c r="K136" s="120"/>
      <c r="L136" s="101" t="s">
        <v>9</v>
      </c>
      <c r="M136" s="101"/>
      <c r="N136" s="101"/>
      <c r="O136" s="101"/>
      <c r="P136" s="101"/>
      <c r="Q136" s="101"/>
      <c r="R136" s="101"/>
    </row>
    <row r="137" spans="1:18" ht="16.899999999999999" customHeight="1" x14ac:dyDescent="0.25">
      <c r="A137" s="101"/>
      <c r="B137" s="109"/>
      <c r="C137" s="92" t="s">
        <v>10</v>
      </c>
      <c r="D137" s="176">
        <v>2025</v>
      </c>
      <c r="E137" s="176"/>
      <c r="F137" s="69">
        <v>2026</v>
      </c>
      <c r="G137" s="69">
        <v>2028</v>
      </c>
      <c r="H137" s="108">
        <v>2030</v>
      </c>
      <c r="I137" s="108"/>
      <c r="J137" s="108"/>
      <c r="K137" s="108"/>
      <c r="L137" s="112" t="s">
        <v>390</v>
      </c>
      <c r="M137" s="112"/>
      <c r="N137" s="112"/>
      <c r="O137" s="112"/>
      <c r="P137" s="112"/>
      <c r="Q137" s="112"/>
      <c r="R137" s="112"/>
    </row>
    <row r="138" spans="1:18" ht="33" customHeight="1" x14ac:dyDescent="0.25">
      <c r="A138" s="101"/>
      <c r="B138" s="109"/>
      <c r="C138" s="92" t="s">
        <v>11</v>
      </c>
      <c r="D138" s="171" t="s">
        <v>118</v>
      </c>
      <c r="E138" s="171"/>
      <c r="F138" s="69">
        <v>5</v>
      </c>
      <c r="G138" s="69">
        <v>7</v>
      </c>
      <c r="H138" s="69"/>
      <c r="I138" s="108">
        <v>9</v>
      </c>
      <c r="J138" s="108"/>
      <c r="K138" s="108"/>
      <c r="L138" s="112"/>
      <c r="M138" s="112"/>
      <c r="N138" s="112"/>
      <c r="O138" s="112"/>
      <c r="P138" s="112"/>
      <c r="Q138" s="112"/>
      <c r="R138" s="112"/>
    </row>
    <row r="139" spans="1:18" ht="24.6" customHeight="1" x14ac:dyDescent="0.25">
      <c r="A139" s="101" t="s">
        <v>68</v>
      </c>
      <c r="B139" s="109" t="s">
        <v>405</v>
      </c>
      <c r="C139" s="92"/>
      <c r="D139" s="120" t="s">
        <v>6</v>
      </c>
      <c r="E139" s="120"/>
      <c r="F139" s="71" t="s">
        <v>7</v>
      </c>
      <c r="G139" s="71" t="s">
        <v>7</v>
      </c>
      <c r="H139" s="71"/>
      <c r="I139" s="120" t="s">
        <v>43</v>
      </c>
      <c r="J139" s="120"/>
      <c r="K139" s="120"/>
      <c r="L139" s="101" t="s">
        <v>9</v>
      </c>
      <c r="M139" s="101"/>
      <c r="N139" s="101"/>
      <c r="O139" s="101"/>
      <c r="P139" s="101"/>
      <c r="Q139" s="101"/>
      <c r="R139" s="101"/>
    </row>
    <row r="140" spans="1:18" ht="12.6" customHeight="1" x14ac:dyDescent="0.25">
      <c r="A140" s="101"/>
      <c r="B140" s="109"/>
      <c r="C140" s="92" t="s">
        <v>10</v>
      </c>
      <c r="D140" s="108">
        <v>2023</v>
      </c>
      <c r="E140" s="108"/>
      <c r="F140" s="69">
        <v>2026</v>
      </c>
      <c r="G140" s="69">
        <v>2028</v>
      </c>
      <c r="H140" s="108">
        <v>2030</v>
      </c>
      <c r="I140" s="108"/>
      <c r="J140" s="108"/>
      <c r="K140" s="108"/>
      <c r="L140" s="109" t="s">
        <v>200</v>
      </c>
      <c r="M140" s="109"/>
      <c r="N140" s="109"/>
      <c r="O140" s="109"/>
      <c r="P140" s="109"/>
      <c r="Q140" s="109"/>
      <c r="R140" s="109"/>
    </row>
    <row r="141" spans="1:18" ht="49.15" customHeight="1" x14ac:dyDescent="0.25">
      <c r="A141" s="101"/>
      <c r="B141" s="109"/>
      <c r="C141" s="92" t="s">
        <v>11</v>
      </c>
      <c r="D141" s="170">
        <v>0.6</v>
      </c>
      <c r="E141" s="170"/>
      <c r="F141" s="87">
        <v>0.65</v>
      </c>
      <c r="G141" s="87">
        <v>0.7</v>
      </c>
      <c r="H141" s="89"/>
      <c r="I141" s="170">
        <v>0.75</v>
      </c>
      <c r="J141" s="170"/>
      <c r="K141" s="170"/>
      <c r="L141" s="109"/>
      <c r="M141" s="109"/>
      <c r="N141" s="109"/>
      <c r="O141" s="109"/>
      <c r="P141" s="109"/>
      <c r="Q141" s="109"/>
      <c r="R141" s="109"/>
    </row>
    <row r="142" spans="1:18" ht="17.45" customHeight="1" x14ac:dyDescent="0.25">
      <c r="A142" s="63" t="s">
        <v>17</v>
      </c>
      <c r="B142" s="143" t="s">
        <v>59</v>
      </c>
      <c r="C142" s="143"/>
      <c r="D142" s="143"/>
      <c r="E142" s="143"/>
      <c r="F142" s="143"/>
      <c r="G142" s="143"/>
      <c r="H142" s="143"/>
      <c r="I142" s="143"/>
      <c r="J142" s="143"/>
      <c r="K142" s="143"/>
      <c r="L142" s="143"/>
      <c r="M142" s="143"/>
      <c r="N142" s="143"/>
      <c r="O142" s="143"/>
      <c r="P142" s="143"/>
      <c r="Q142" s="143"/>
      <c r="R142" s="143"/>
    </row>
    <row r="143" spans="1:18" ht="15" customHeight="1" x14ac:dyDescent="0.25">
      <c r="A143" s="99" t="s">
        <v>18</v>
      </c>
      <c r="B143" s="99" t="s">
        <v>19</v>
      </c>
      <c r="C143" s="146" t="s">
        <v>20</v>
      </c>
      <c r="D143" s="105" t="s">
        <v>9</v>
      </c>
      <c r="E143" s="105" t="s">
        <v>21</v>
      </c>
      <c r="F143" s="105"/>
      <c r="G143" s="105" t="s">
        <v>22</v>
      </c>
      <c r="H143" s="105"/>
      <c r="I143" s="105"/>
      <c r="J143" s="105"/>
      <c r="K143" s="105" t="s">
        <v>23</v>
      </c>
      <c r="L143" s="156" t="s">
        <v>24</v>
      </c>
      <c r="M143" s="99" t="s">
        <v>25</v>
      </c>
      <c r="N143" s="99"/>
      <c r="O143" s="99"/>
      <c r="P143" s="99"/>
      <c r="Q143" s="99"/>
      <c r="R143" s="99"/>
    </row>
    <row r="144" spans="1:18" ht="11.45" customHeight="1" x14ac:dyDescent="0.25">
      <c r="A144" s="99"/>
      <c r="B144" s="99"/>
      <c r="C144" s="146"/>
      <c r="D144" s="105"/>
      <c r="E144" s="105"/>
      <c r="F144" s="105"/>
      <c r="G144" s="105"/>
      <c r="H144" s="105"/>
      <c r="I144" s="105"/>
      <c r="J144" s="105"/>
      <c r="K144" s="105"/>
      <c r="L144" s="156"/>
      <c r="M144" s="100" t="s">
        <v>26</v>
      </c>
      <c r="N144" s="100"/>
      <c r="O144" s="100" t="s">
        <v>27</v>
      </c>
      <c r="P144" s="100"/>
      <c r="Q144" s="100"/>
      <c r="R144" s="100" t="s">
        <v>28</v>
      </c>
    </row>
    <row r="145" spans="1:18" ht="13.15" customHeight="1" x14ac:dyDescent="0.25">
      <c r="A145" s="131"/>
      <c r="B145" s="131"/>
      <c r="C145" s="179"/>
      <c r="D145" s="157"/>
      <c r="E145" s="157"/>
      <c r="F145" s="157"/>
      <c r="G145" s="157"/>
      <c r="H145" s="157"/>
      <c r="I145" s="157"/>
      <c r="J145" s="157"/>
      <c r="K145" s="157"/>
      <c r="L145" s="177"/>
      <c r="M145" s="32" t="s">
        <v>29</v>
      </c>
      <c r="N145" s="86" t="s">
        <v>30</v>
      </c>
      <c r="O145" s="86" t="s">
        <v>29</v>
      </c>
      <c r="P145" s="167" t="s">
        <v>31</v>
      </c>
      <c r="Q145" s="167"/>
      <c r="R145" s="167"/>
    </row>
    <row r="146" spans="1:18" ht="84.6" customHeight="1" x14ac:dyDescent="0.25">
      <c r="A146" s="77" t="s">
        <v>182</v>
      </c>
      <c r="B146" s="77" t="s">
        <v>158</v>
      </c>
      <c r="C146" s="56" t="s">
        <v>309</v>
      </c>
      <c r="D146" s="72" t="s">
        <v>369</v>
      </c>
      <c r="E146" s="119" t="s">
        <v>372</v>
      </c>
      <c r="F146" s="119"/>
      <c r="G146" s="119"/>
      <c r="H146" s="119"/>
      <c r="I146" s="119"/>
      <c r="J146" s="119"/>
      <c r="K146" s="72" t="s">
        <v>73</v>
      </c>
      <c r="L146" s="25">
        <v>120949832.81</v>
      </c>
      <c r="M146" s="25">
        <v>115356965.88</v>
      </c>
      <c r="N146" s="77" t="s">
        <v>161</v>
      </c>
      <c r="O146" s="77">
        <v>5592866.9299999997</v>
      </c>
      <c r="P146" s="138" t="s">
        <v>154</v>
      </c>
      <c r="Q146" s="138"/>
      <c r="R146" s="77"/>
    </row>
    <row r="147" spans="1:18" ht="75" customHeight="1" x14ac:dyDescent="0.25">
      <c r="A147" s="110" t="s">
        <v>183</v>
      </c>
      <c r="B147" s="70" t="s">
        <v>237</v>
      </c>
      <c r="C147" s="79" t="s">
        <v>310</v>
      </c>
      <c r="D147" s="67" t="s">
        <v>370</v>
      </c>
      <c r="E147" s="106" t="s">
        <v>352</v>
      </c>
      <c r="F147" s="106"/>
      <c r="G147" s="106"/>
      <c r="H147" s="106"/>
      <c r="I147" s="106"/>
      <c r="J147" s="106"/>
      <c r="K147" s="67" t="s">
        <v>73</v>
      </c>
      <c r="L147" s="27">
        <v>128701817</v>
      </c>
      <c r="M147" s="27">
        <v>128701817</v>
      </c>
      <c r="N147" s="70" t="s">
        <v>78</v>
      </c>
      <c r="O147" s="70"/>
      <c r="P147" s="110"/>
      <c r="Q147" s="110"/>
      <c r="R147" s="70"/>
    </row>
    <row r="148" spans="1:18" ht="66.599999999999994" customHeight="1" x14ac:dyDescent="0.25">
      <c r="A148" s="110"/>
      <c r="B148" s="77" t="s">
        <v>181</v>
      </c>
      <c r="C148" s="56" t="s">
        <v>311</v>
      </c>
      <c r="D148" s="72" t="s">
        <v>369</v>
      </c>
      <c r="E148" s="119" t="s">
        <v>372</v>
      </c>
      <c r="F148" s="119"/>
      <c r="G148" s="119"/>
      <c r="H148" s="119"/>
      <c r="I148" s="119"/>
      <c r="J148" s="119"/>
      <c r="K148" s="72" t="s">
        <v>73</v>
      </c>
      <c r="L148" s="25">
        <v>59399648.880000003</v>
      </c>
      <c r="M148" s="25">
        <v>9656566.6500000004</v>
      </c>
      <c r="N148" s="77">
        <v>250701</v>
      </c>
      <c r="O148" s="77">
        <v>49743082.230000004</v>
      </c>
      <c r="P148" s="138" t="s">
        <v>155</v>
      </c>
      <c r="Q148" s="138"/>
      <c r="R148" s="65"/>
    </row>
    <row r="149" spans="1:18" s="9" customFormat="1" ht="126" customHeight="1" x14ac:dyDescent="0.25">
      <c r="A149" s="70" t="s">
        <v>184</v>
      </c>
      <c r="B149" s="90" t="s">
        <v>74</v>
      </c>
      <c r="C149" s="90" t="s">
        <v>202</v>
      </c>
      <c r="D149" s="88" t="s">
        <v>353</v>
      </c>
      <c r="E149" s="175" t="s">
        <v>75</v>
      </c>
      <c r="F149" s="175"/>
      <c r="G149" s="175"/>
      <c r="H149" s="175"/>
      <c r="I149" s="175"/>
      <c r="J149" s="175"/>
      <c r="K149" s="88" t="s">
        <v>73</v>
      </c>
      <c r="L149" s="34">
        <v>900000</v>
      </c>
      <c r="M149" s="34" t="s">
        <v>76</v>
      </c>
      <c r="N149" s="90" t="s">
        <v>77</v>
      </c>
      <c r="O149" s="90"/>
      <c r="P149" s="178"/>
      <c r="Q149" s="178"/>
      <c r="R149" s="90"/>
    </row>
    <row r="150" spans="1:18" ht="99.6" customHeight="1" x14ac:dyDescent="0.25">
      <c r="A150" s="77" t="s">
        <v>203</v>
      </c>
      <c r="B150" s="77" t="s">
        <v>241</v>
      </c>
      <c r="C150" s="77" t="s">
        <v>312</v>
      </c>
      <c r="D150" s="72" t="s">
        <v>354</v>
      </c>
      <c r="E150" s="119" t="s">
        <v>204</v>
      </c>
      <c r="F150" s="119"/>
      <c r="G150" s="115" t="s">
        <v>201</v>
      </c>
      <c r="H150" s="116"/>
      <c r="I150" s="116"/>
      <c r="J150" s="117"/>
      <c r="K150" s="72" t="s">
        <v>73</v>
      </c>
      <c r="L150" s="25" t="s">
        <v>238</v>
      </c>
      <c r="M150" s="25"/>
      <c r="N150" s="77"/>
      <c r="O150" s="77"/>
      <c r="P150" s="138"/>
      <c r="Q150" s="138"/>
      <c r="R150" s="77"/>
    </row>
    <row r="151" spans="1:18" ht="90.75" customHeight="1" x14ac:dyDescent="0.25">
      <c r="A151" s="77" t="s">
        <v>185</v>
      </c>
      <c r="B151" s="77" t="s">
        <v>105</v>
      </c>
      <c r="C151" s="77" t="s">
        <v>121</v>
      </c>
      <c r="D151" s="72" t="s">
        <v>355</v>
      </c>
      <c r="E151" s="119" t="s">
        <v>211</v>
      </c>
      <c r="F151" s="119"/>
      <c r="G151" s="119"/>
      <c r="H151" s="119"/>
      <c r="I151" s="119"/>
      <c r="J151" s="119"/>
      <c r="K151" s="72" t="s">
        <v>73</v>
      </c>
      <c r="L151" s="28">
        <v>200000</v>
      </c>
      <c r="M151" s="28">
        <v>200000</v>
      </c>
      <c r="N151" s="77" t="s">
        <v>106</v>
      </c>
      <c r="O151" s="77"/>
      <c r="P151" s="138"/>
      <c r="Q151" s="138"/>
      <c r="R151" s="77"/>
    </row>
    <row r="152" spans="1:18" s="9" customFormat="1" ht="90.75" customHeight="1" x14ac:dyDescent="0.25">
      <c r="A152" s="70" t="s">
        <v>205</v>
      </c>
      <c r="B152" s="70" t="s">
        <v>208</v>
      </c>
      <c r="C152" s="70" t="s">
        <v>151</v>
      </c>
      <c r="D152" s="88" t="s">
        <v>353</v>
      </c>
      <c r="E152" s="175" t="s">
        <v>75</v>
      </c>
      <c r="F152" s="175"/>
      <c r="G152" s="106"/>
      <c r="H152" s="106"/>
      <c r="I152" s="106"/>
      <c r="J152" s="106"/>
      <c r="K152" s="67" t="s">
        <v>73</v>
      </c>
      <c r="L152" s="27">
        <v>46900000</v>
      </c>
      <c r="M152" s="27">
        <v>46900000</v>
      </c>
      <c r="N152" s="70">
        <v>320201</v>
      </c>
      <c r="O152" s="70"/>
      <c r="P152" s="110"/>
      <c r="Q152" s="110"/>
      <c r="R152" s="70"/>
    </row>
    <row r="153" spans="1:18" ht="90.75" customHeight="1" x14ac:dyDescent="0.25">
      <c r="A153" s="70" t="s">
        <v>206</v>
      </c>
      <c r="B153" s="70" t="s">
        <v>207</v>
      </c>
      <c r="C153" s="70" t="s">
        <v>239</v>
      </c>
      <c r="D153" s="67" t="s">
        <v>341</v>
      </c>
      <c r="E153" s="106" t="s">
        <v>134</v>
      </c>
      <c r="F153" s="106"/>
      <c r="G153" s="106"/>
      <c r="H153" s="106"/>
      <c r="I153" s="106"/>
      <c r="J153" s="106"/>
      <c r="K153" s="67" t="s">
        <v>73</v>
      </c>
      <c r="L153" s="27">
        <v>753000</v>
      </c>
      <c r="M153" s="27">
        <v>753000</v>
      </c>
      <c r="N153" s="70">
        <v>330804</v>
      </c>
      <c r="O153" s="70"/>
      <c r="P153" s="110"/>
      <c r="Q153" s="110"/>
      <c r="R153" s="70"/>
    </row>
    <row r="154" spans="1:18" ht="103.15" customHeight="1" x14ac:dyDescent="0.25">
      <c r="A154" s="47" t="s">
        <v>227</v>
      </c>
      <c r="B154" s="47" t="s">
        <v>228</v>
      </c>
      <c r="C154" s="47" t="s">
        <v>307</v>
      </c>
      <c r="D154" s="48" t="s">
        <v>229</v>
      </c>
      <c r="E154" s="115" t="s">
        <v>230</v>
      </c>
      <c r="F154" s="117"/>
      <c r="G154" s="115"/>
      <c r="H154" s="116"/>
      <c r="I154" s="116"/>
      <c r="J154" s="117"/>
      <c r="K154" s="48" t="s">
        <v>224</v>
      </c>
      <c r="L154" s="49">
        <v>272885</v>
      </c>
      <c r="M154" s="49"/>
      <c r="N154" s="47"/>
      <c r="O154" s="49">
        <v>272885</v>
      </c>
      <c r="P154" s="115" t="s">
        <v>231</v>
      </c>
      <c r="Q154" s="117"/>
      <c r="R154" s="47"/>
    </row>
    <row r="155" spans="1:18" ht="114.75" x14ac:dyDescent="0.25">
      <c r="A155" s="77" t="s">
        <v>305</v>
      </c>
      <c r="B155" s="77" t="s">
        <v>117</v>
      </c>
      <c r="C155" s="77" t="s">
        <v>306</v>
      </c>
      <c r="D155" s="72" t="s">
        <v>356</v>
      </c>
      <c r="E155" s="119" t="s">
        <v>343</v>
      </c>
      <c r="F155" s="119"/>
      <c r="G155" s="119"/>
      <c r="H155" s="119"/>
      <c r="I155" s="119"/>
      <c r="J155" s="119"/>
      <c r="K155" s="72" t="s">
        <v>73</v>
      </c>
      <c r="L155" s="25">
        <v>10000</v>
      </c>
      <c r="M155" s="25">
        <v>10000</v>
      </c>
      <c r="N155" s="77" t="s">
        <v>115</v>
      </c>
      <c r="O155" s="77"/>
      <c r="P155" s="138"/>
      <c r="Q155" s="138"/>
      <c r="R155" s="77"/>
    </row>
    <row r="156" spans="1:18" ht="22.9" customHeight="1" x14ac:dyDescent="0.25">
      <c r="A156" s="114" t="s">
        <v>45</v>
      </c>
      <c r="B156" s="114"/>
      <c r="C156" s="180" t="s">
        <v>186</v>
      </c>
      <c r="D156" s="180"/>
      <c r="E156" s="180"/>
      <c r="F156" s="180"/>
      <c r="G156" s="180"/>
      <c r="H156" s="180"/>
      <c r="I156" s="180"/>
      <c r="J156" s="180"/>
      <c r="K156" s="180"/>
      <c r="L156" s="180"/>
      <c r="M156" s="180"/>
      <c r="N156" s="180"/>
      <c r="O156" s="180"/>
      <c r="P156" s="180"/>
      <c r="Q156" s="180"/>
      <c r="R156" s="180"/>
    </row>
    <row r="157" spans="1:18" ht="27" customHeight="1" x14ac:dyDescent="0.25">
      <c r="A157" s="111" t="s">
        <v>49</v>
      </c>
      <c r="B157" s="112" t="s">
        <v>234</v>
      </c>
      <c r="C157" s="95"/>
      <c r="D157" s="113" t="s">
        <v>6</v>
      </c>
      <c r="E157" s="113"/>
      <c r="F157" s="93" t="s">
        <v>7</v>
      </c>
      <c r="G157" s="93" t="s">
        <v>7</v>
      </c>
      <c r="H157" s="93"/>
      <c r="I157" s="113" t="s">
        <v>8</v>
      </c>
      <c r="J157" s="113"/>
      <c r="K157" s="113"/>
      <c r="L157" s="111" t="s">
        <v>9</v>
      </c>
      <c r="M157" s="111"/>
      <c r="N157" s="111"/>
      <c r="O157" s="111"/>
      <c r="P157" s="111"/>
      <c r="Q157" s="111"/>
      <c r="R157" s="111"/>
    </row>
    <row r="158" spans="1:18" ht="17.45" customHeight="1" x14ac:dyDescent="0.25">
      <c r="A158" s="111"/>
      <c r="B158" s="112"/>
      <c r="C158" s="95" t="s">
        <v>10</v>
      </c>
      <c r="D158" s="176">
        <v>2024</v>
      </c>
      <c r="E158" s="176"/>
      <c r="F158" s="89">
        <v>2026</v>
      </c>
      <c r="G158" s="89">
        <v>2028</v>
      </c>
      <c r="H158" s="176">
        <v>2030</v>
      </c>
      <c r="I158" s="176"/>
      <c r="J158" s="176"/>
      <c r="K158" s="176"/>
      <c r="L158" s="102" t="s">
        <v>132</v>
      </c>
      <c r="M158" s="102"/>
      <c r="N158" s="102"/>
      <c r="O158" s="102"/>
      <c r="P158" s="102"/>
      <c r="Q158" s="102"/>
      <c r="R158" s="102"/>
    </row>
    <row r="159" spans="1:18" ht="36" customHeight="1" x14ac:dyDescent="0.25">
      <c r="A159" s="111"/>
      <c r="B159" s="112"/>
      <c r="C159" s="95" t="s">
        <v>11</v>
      </c>
      <c r="D159" s="176">
        <v>0.89</v>
      </c>
      <c r="E159" s="176"/>
      <c r="F159" s="89">
        <v>0.94</v>
      </c>
      <c r="G159" s="89">
        <v>1</v>
      </c>
      <c r="H159" s="89"/>
      <c r="I159" s="176">
        <v>1.1000000000000001</v>
      </c>
      <c r="J159" s="176"/>
      <c r="K159" s="176"/>
      <c r="L159" s="102"/>
      <c r="M159" s="102"/>
      <c r="N159" s="102"/>
      <c r="O159" s="102"/>
      <c r="P159" s="102"/>
      <c r="Q159" s="102"/>
      <c r="R159" s="102"/>
    </row>
    <row r="160" spans="1:18" ht="16.149999999999999" customHeight="1" x14ac:dyDescent="0.25">
      <c r="A160" s="63" t="s">
        <v>17</v>
      </c>
      <c r="B160" s="143" t="s">
        <v>60</v>
      </c>
      <c r="C160" s="143"/>
      <c r="D160" s="143"/>
      <c r="E160" s="143"/>
      <c r="F160" s="143"/>
      <c r="G160" s="143"/>
      <c r="H160" s="143"/>
      <c r="I160" s="143"/>
      <c r="J160" s="143"/>
      <c r="K160" s="143"/>
      <c r="L160" s="143"/>
      <c r="M160" s="143"/>
      <c r="N160" s="143"/>
      <c r="O160" s="143"/>
      <c r="P160" s="143"/>
      <c r="Q160" s="143"/>
      <c r="R160" s="143"/>
    </row>
    <row r="161" spans="1:18" ht="12.6" customHeight="1" x14ac:dyDescent="0.25">
      <c r="A161" s="99" t="s">
        <v>18</v>
      </c>
      <c r="B161" s="99" t="s">
        <v>19</v>
      </c>
      <c r="C161" s="146" t="s">
        <v>20</v>
      </c>
      <c r="D161" s="105" t="s">
        <v>9</v>
      </c>
      <c r="E161" s="105" t="s">
        <v>21</v>
      </c>
      <c r="F161" s="105"/>
      <c r="G161" s="105" t="s">
        <v>22</v>
      </c>
      <c r="H161" s="105"/>
      <c r="I161" s="105"/>
      <c r="J161" s="105"/>
      <c r="K161" s="105" t="s">
        <v>23</v>
      </c>
      <c r="L161" s="156" t="s">
        <v>24</v>
      </c>
      <c r="M161" s="99" t="s">
        <v>25</v>
      </c>
      <c r="N161" s="99"/>
      <c r="O161" s="99"/>
      <c r="P161" s="99"/>
      <c r="Q161" s="99"/>
      <c r="R161" s="99"/>
    </row>
    <row r="162" spans="1:18" ht="12.6" customHeight="1" x14ac:dyDescent="0.25">
      <c r="A162" s="99"/>
      <c r="B162" s="99"/>
      <c r="C162" s="146"/>
      <c r="D162" s="105"/>
      <c r="E162" s="105"/>
      <c r="F162" s="105"/>
      <c r="G162" s="105"/>
      <c r="H162" s="105"/>
      <c r="I162" s="105"/>
      <c r="J162" s="105"/>
      <c r="K162" s="105"/>
      <c r="L162" s="156"/>
      <c r="M162" s="100" t="s">
        <v>26</v>
      </c>
      <c r="N162" s="100"/>
      <c r="O162" s="100" t="s">
        <v>27</v>
      </c>
      <c r="P162" s="100"/>
      <c r="Q162" s="100"/>
      <c r="R162" s="100" t="s">
        <v>28</v>
      </c>
    </row>
    <row r="163" spans="1:18" ht="26.45" customHeight="1" x14ac:dyDescent="0.25">
      <c r="A163" s="99"/>
      <c r="B163" s="99"/>
      <c r="C163" s="146"/>
      <c r="D163" s="105"/>
      <c r="E163" s="105"/>
      <c r="F163" s="105"/>
      <c r="G163" s="105"/>
      <c r="H163" s="105"/>
      <c r="I163" s="105"/>
      <c r="J163" s="105"/>
      <c r="K163" s="105"/>
      <c r="L163" s="156"/>
      <c r="M163" s="33" t="s">
        <v>29</v>
      </c>
      <c r="N163" s="62" t="s">
        <v>30</v>
      </c>
      <c r="O163" s="62" t="s">
        <v>29</v>
      </c>
      <c r="P163" s="100" t="s">
        <v>31</v>
      </c>
      <c r="Q163" s="100"/>
      <c r="R163" s="100"/>
    </row>
    <row r="164" spans="1:18" ht="103.15" customHeight="1" x14ac:dyDescent="0.25">
      <c r="A164" s="43" t="s">
        <v>214</v>
      </c>
      <c r="B164" s="77" t="s">
        <v>191</v>
      </c>
      <c r="C164" s="91" t="s">
        <v>253</v>
      </c>
      <c r="D164" s="72" t="s">
        <v>357</v>
      </c>
      <c r="E164" s="119" t="s">
        <v>414</v>
      </c>
      <c r="F164" s="119"/>
      <c r="G164" s="115"/>
      <c r="H164" s="116"/>
      <c r="I164" s="116"/>
      <c r="J164" s="117"/>
      <c r="K164" s="72" t="s">
        <v>289</v>
      </c>
      <c r="L164" s="25">
        <v>3145445</v>
      </c>
      <c r="M164" s="25">
        <v>3145445</v>
      </c>
      <c r="N164" s="77" t="s">
        <v>235</v>
      </c>
      <c r="O164" s="77"/>
      <c r="P164" s="115"/>
      <c r="Q164" s="117"/>
      <c r="R164" s="77"/>
    </row>
    <row r="165" spans="1:18" s="9" customFormat="1" ht="75.75" customHeight="1" x14ac:dyDescent="0.25">
      <c r="A165" s="70" t="s">
        <v>150</v>
      </c>
      <c r="B165" s="79" t="s">
        <v>236</v>
      </c>
      <c r="C165" s="56" t="s">
        <v>252</v>
      </c>
      <c r="D165" s="73" t="s">
        <v>357</v>
      </c>
      <c r="E165" s="121" t="s">
        <v>209</v>
      </c>
      <c r="F165" s="121"/>
      <c r="G165" s="181"/>
      <c r="H165" s="182"/>
      <c r="I165" s="182"/>
      <c r="J165" s="183"/>
      <c r="K165" s="73" t="s">
        <v>73</v>
      </c>
      <c r="L165" s="25">
        <v>31400000</v>
      </c>
      <c r="M165" s="25">
        <v>31400000</v>
      </c>
      <c r="N165" s="79" t="s">
        <v>152</v>
      </c>
      <c r="O165" s="70"/>
      <c r="P165" s="124"/>
      <c r="Q165" s="125"/>
      <c r="R165" s="70"/>
    </row>
    <row r="166" spans="1:18" s="9" customFormat="1" ht="91.9" customHeight="1" x14ac:dyDescent="0.25">
      <c r="A166" s="70" t="s">
        <v>136</v>
      </c>
      <c r="B166" s="79" t="s">
        <v>398</v>
      </c>
      <c r="C166" s="56" t="s">
        <v>210</v>
      </c>
      <c r="D166" s="73" t="s">
        <v>357</v>
      </c>
      <c r="E166" s="121" t="s">
        <v>209</v>
      </c>
      <c r="F166" s="121"/>
      <c r="G166" s="121"/>
      <c r="H166" s="121"/>
      <c r="I166" s="121"/>
      <c r="J166" s="121"/>
      <c r="K166" s="73" t="s">
        <v>73</v>
      </c>
      <c r="L166" s="25">
        <v>304550000</v>
      </c>
      <c r="M166" s="25">
        <v>304550000</v>
      </c>
      <c r="N166" s="79" t="s">
        <v>152</v>
      </c>
      <c r="O166" s="70"/>
      <c r="P166" s="110"/>
      <c r="Q166" s="110"/>
      <c r="R166" s="70"/>
    </row>
    <row r="167" spans="1:18" ht="26.45" customHeight="1" x14ac:dyDescent="0.25">
      <c r="A167" s="114" t="s">
        <v>270</v>
      </c>
      <c r="B167" s="114"/>
      <c r="C167" s="143" t="s">
        <v>271</v>
      </c>
      <c r="D167" s="143"/>
      <c r="E167" s="143"/>
      <c r="F167" s="143"/>
      <c r="G167" s="143"/>
      <c r="H167" s="143"/>
      <c r="I167" s="143"/>
      <c r="J167" s="143"/>
      <c r="K167" s="143"/>
      <c r="L167" s="143"/>
      <c r="M167" s="143"/>
      <c r="N167" s="143"/>
      <c r="O167" s="143"/>
      <c r="P167" s="143"/>
      <c r="Q167" s="143"/>
      <c r="R167" s="143"/>
    </row>
    <row r="168" spans="1:18" ht="27.6" customHeight="1" x14ac:dyDescent="0.25">
      <c r="A168" s="101" t="s">
        <v>272</v>
      </c>
      <c r="B168" s="225" t="s">
        <v>392</v>
      </c>
      <c r="C168" s="11"/>
      <c r="D168" s="120" t="s">
        <v>6</v>
      </c>
      <c r="E168" s="120"/>
      <c r="F168" s="71" t="s">
        <v>7</v>
      </c>
      <c r="G168" s="71" t="s">
        <v>7</v>
      </c>
      <c r="H168" s="71"/>
      <c r="I168" s="120" t="s">
        <v>43</v>
      </c>
      <c r="J168" s="120"/>
      <c r="K168" s="120"/>
      <c r="L168" s="101" t="s">
        <v>9</v>
      </c>
      <c r="M168" s="101"/>
      <c r="N168" s="101"/>
      <c r="O168" s="101"/>
      <c r="P168" s="101"/>
      <c r="Q168" s="101"/>
      <c r="R168" s="101"/>
    </row>
    <row r="169" spans="1:18" ht="17.45" customHeight="1" x14ac:dyDescent="0.25">
      <c r="A169" s="101"/>
      <c r="B169" s="225"/>
      <c r="C169" s="92" t="s">
        <v>10</v>
      </c>
      <c r="D169" s="108">
        <v>2025</v>
      </c>
      <c r="E169" s="108"/>
      <c r="F169" s="69">
        <v>2026</v>
      </c>
      <c r="G169" s="69">
        <v>2028</v>
      </c>
      <c r="H169" s="108">
        <v>2030</v>
      </c>
      <c r="I169" s="108"/>
      <c r="J169" s="108"/>
      <c r="K169" s="108"/>
      <c r="L169" s="109" t="s">
        <v>393</v>
      </c>
      <c r="M169" s="109"/>
      <c r="N169" s="109"/>
      <c r="O169" s="109"/>
      <c r="P169" s="109"/>
      <c r="Q169" s="109"/>
      <c r="R169" s="109"/>
    </row>
    <row r="170" spans="1:18" ht="25.9" customHeight="1" x14ac:dyDescent="0.25">
      <c r="A170" s="101"/>
      <c r="B170" s="225"/>
      <c r="C170" s="92" t="s">
        <v>11</v>
      </c>
      <c r="D170" s="171" t="s">
        <v>118</v>
      </c>
      <c r="E170" s="171"/>
      <c r="F170" s="69">
        <v>6</v>
      </c>
      <c r="G170" s="69">
        <v>8</v>
      </c>
      <c r="H170" s="69"/>
      <c r="I170" s="108">
        <v>12</v>
      </c>
      <c r="J170" s="108"/>
      <c r="K170" s="108"/>
      <c r="L170" s="109"/>
      <c r="M170" s="109"/>
      <c r="N170" s="109"/>
      <c r="O170" s="109"/>
      <c r="P170" s="109"/>
      <c r="Q170" s="109"/>
      <c r="R170" s="109"/>
    </row>
    <row r="171" spans="1:18" ht="20.45" customHeight="1" x14ac:dyDescent="0.25">
      <c r="A171" s="97" t="s">
        <v>17</v>
      </c>
      <c r="B171" s="143" t="s">
        <v>269</v>
      </c>
      <c r="C171" s="143"/>
      <c r="D171" s="143"/>
      <c r="E171" s="143"/>
      <c r="F171" s="143"/>
      <c r="G171" s="143"/>
      <c r="H171" s="143"/>
      <c r="I171" s="143"/>
      <c r="J171" s="143"/>
      <c r="K171" s="143"/>
      <c r="L171" s="143"/>
      <c r="M171" s="143"/>
      <c r="N171" s="143"/>
      <c r="O171" s="143"/>
      <c r="P171" s="143"/>
      <c r="Q171" s="143"/>
      <c r="R171" s="143"/>
    </row>
    <row r="172" spans="1:18" ht="15.6" customHeight="1" x14ac:dyDescent="0.25">
      <c r="A172" s="99" t="s">
        <v>18</v>
      </c>
      <c r="B172" s="99" t="s">
        <v>19</v>
      </c>
      <c r="C172" s="146" t="s">
        <v>20</v>
      </c>
      <c r="D172" s="105" t="s">
        <v>9</v>
      </c>
      <c r="E172" s="105" t="s">
        <v>21</v>
      </c>
      <c r="F172" s="105"/>
      <c r="G172" s="105" t="s">
        <v>22</v>
      </c>
      <c r="H172" s="105"/>
      <c r="I172" s="105"/>
      <c r="J172" s="105"/>
      <c r="K172" s="105" t="s">
        <v>23</v>
      </c>
      <c r="L172" s="156" t="s">
        <v>24</v>
      </c>
      <c r="M172" s="99" t="s">
        <v>25</v>
      </c>
      <c r="N172" s="99"/>
      <c r="O172" s="99"/>
      <c r="P172" s="99"/>
      <c r="Q172" s="99"/>
      <c r="R172" s="99"/>
    </row>
    <row r="173" spans="1:18" ht="12" customHeight="1" x14ac:dyDescent="0.25">
      <c r="A173" s="99"/>
      <c r="B173" s="99"/>
      <c r="C173" s="146"/>
      <c r="D173" s="105"/>
      <c r="E173" s="105"/>
      <c r="F173" s="105"/>
      <c r="G173" s="105"/>
      <c r="H173" s="105"/>
      <c r="I173" s="105"/>
      <c r="J173" s="105"/>
      <c r="K173" s="105"/>
      <c r="L173" s="156"/>
      <c r="M173" s="100" t="s">
        <v>26</v>
      </c>
      <c r="N173" s="100"/>
      <c r="O173" s="100" t="s">
        <v>27</v>
      </c>
      <c r="P173" s="100"/>
      <c r="Q173" s="100"/>
      <c r="R173" s="100" t="s">
        <v>28</v>
      </c>
    </row>
    <row r="174" spans="1:18" ht="23.45" customHeight="1" x14ac:dyDescent="0.25">
      <c r="A174" s="99"/>
      <c r="B174" s="99"/>
      <c r="C174" s="146"/>
      <c r="D174" s="105"/>
      <c r="E174" s="105"/>
      <c r="F174" s="105"/>
      <c r="G174" s="105"/>
      <c r="H174" s="105"/>
      <c r="I174" s="105"/>
      <c r="J174" s="105"/>
      <c r="K174" s="105"/>
      <c r="L174" s="156"/>
      <c r="M174" s="33" t="s">
        <v>29</v>
      </c>
      <c r="N174" s="62" t="s">
        <v>30</v>
      </c>
      <c r="O174" s="62" t="s">
        <v>29</v>
      </c>
      <c r="P174" s="100" t="s">
        <v>31</v>
      </c>
      <c r="Q174" s="100"/>
      <c r="R174" s="100"/>
    </row>
    <row r="175" spans="1:18" s="58" customFormat="1" ht="141" customHeight="1" x14ac:dyDescent="0.25">
      <c r="A175" s="79" t="s">
        <v>286</v>
      </c>
      <c r="B175" s="79" t="s">
        <v>103</v>
      </c>
      <c r="C175" s="56" t="s">
        <v>287</v>
      </c>
      <c r="D175" s="73" t="s">
        <v>347</v>
      </c>
      <c r="E175" s="121" t="s">
        <v>211</v>
      </c>
      <c r="F175" s="121"/>
      <c r="G175" s="121"/>
      <c r="H175" s="121"/>
      <c r="I175" s="121"/>
      <c r="J175" s="121"/>
      <c r="K175" s="73" t="s">
        <v>73</v>
      </c>
      <c r="L175" s="25">
        <v>3150000</v>
      </c>
      <c r="M175" s="25">
        <v>3150000</v>
      </c>
      <c r="N175" s="79" t="s">
        <v>104</v>
      </c>
      <c r="O175" s="79"/>
      <c r="P175" s="145"/>
      <c r="Q175" s="145"/>
      <c r="R175" s="79"/>
    </row>
  </sheetData>
  <mergeCells count="569">
    <mergeCell ref="A168:A170"/>
    <mergeCell ref="B168:B170"/>
    <mergeCell ref="I168:K168"/>
    <mergeCell ref="L168:R168"/>
    <mergeCell ref="H169:K169"/>
    <mergeCell ref="L169:R170"/>
    <mergeCell ref="D170:E170"/>
    <mergeCell ref="I170:K170"/>
    <mergeCell ref="A172:A174"/>
    <mergeCell ref="B172:B174"/>
    <mergeCell ref="C172:C174"/>
    <mergeCell ref="D172:D174"/>
    <mergeCell ref="E172:F174"/>
    <mergeCell ref="G172:J174"/>
    <mergeCell ref="K172:K174"/>
    <mergeCell ref="L172:L174"/>
    <mergeCell ref="M172:R172"/>
    <mergeCell ref="M173:N173"/>
    <mergeCell ref="O173:Q173"/>
    <mergeCell ref="R173:R174"/>
    <mergeCell ref="C108:R108"/>
    <mergeCell ref="P121:Q121"/>
    <mergeCell ref="G122:J122"/>
    <mergeCell ref="P122:Q122"/>
    <mergeCell ref="E124:F124"/>
    <mergeCell ref="P123:Q123"/>
    <mergeCell ref="G121:J121"/>
    <mergeCell ref="E123:F123"/>
    <mergeCell ref="A167:B167"/>
    <mergeCell ref="C167:R167"/>
    <mergeCell ref="C161:C163"/>
    <mergeCell ref="I138:K138"/>
    <mergeCell ref="A136:A138"/>
    <mergeCell ref="M162:N162"/>
    <mergeCell ref="O162:Q162"/>
    <mergeCell ref="D158:E158"/>
    <mergeCell ref="L158:R159"/>
    <mergeCell ref="D159:E159"/>
    <mergeCell ref="I159:K159"/>
    <mergeCell ref="D161:D163"/>
    <mergeCell ref="E161:F163"/>
    <mergeCell ref="G161:J163"/>
    <mergeCell ref="K161:K163"/>
    <mergeCell ref="L161:L163"/>
    <mergeCell ref="E79:F79"/>
    <mergeCell ref="P79:Q79"/>
    <mergeCell ref="P78:Q78"/>
    <mergeCell ref="P80:Q80"/>
    <mergeCell ref="L89:R90"/>
    <mergeCell ref="E80:F80"/>
    <mergeCell ref="G80:J80"/>
    <mergeCell ref="L65:R66"/>
    <mergeCell ref="D66:E66"/>
    <mergeCell ref="H65:K65"/>
    <mergeCell ref="P76:Q76"/>
    <mergeCell ref="P75:Q75"/>
    <mergeCell ref="E75:F75"/>
    <mergeCell ref="M72:R72"/>
    <mergeCell ref="M73:N73"/>
    <mergeCell ref="O73:Q73"/>
    <mergeCell ref="L88:R88"/>
    <mergeCell ref="E81:F81"/>
    <mergeCell ref="P81:Q81"/>
    <mergeCell ref="E84:F84"/>
    <mergeCell ref="G84:J84"/>
    <mergeCell ref="R73:R74"/>
    <mergeCell ref="E77:F77"/>
    <mergeCell ref="E76:F76"/>
    <mergeCell ref="G57:J57"/>
    <mergeCell ref="P85:Q85"/>
    <mergeCell ref="B70:R71"/>
    <mergeCell ref="A59:B59"/>
    <mergeCell ref="A63:B63"/>
    <mergeCell ref="A64:A66"/>
    <mergeCell ref="D62:E62"/>
    <mergeCell ref="B64:B66"/>
    <mergeCell ref="D64:E64"/>
    <mergeCell ref="C58:R58"/>
    <mergeCell ref="L64:R64"/>
    <mergeCell ref="L72:L74"/>
    <mergeCell ref="L60:R60"/>
    <mergeCell ref="L67:R67"/>
    <mergeCell ref="L61:R62"/>
    <mergeCell ref="L68:R69"/>
    <mergeCell ref="D72:D74"/>
    <mergeCell ref="P74:Q74"/>
    <mergeCell ref="C72:C74"/>
    <mergeCell ref="C59:K59"/>
    <mergeCell ref="L59:P59"/>
    <mergeCell ref="Q59:R59"/>
    <mergeCell ref="G72:J74"/>
    <mergeCell ref="E72:F74"/>
    <mergeCell ref="A29:A31"/>
    <mergeCell ref="B29:B31"/>
    <mergeCell ref="C29:C31"/>
    <mergeCell ref="E32:F32"/>
    <mergeCell ref="G32:J32"/>
    <mergeCell ref="P32:Q32"/>
    <mergeCell ref="E33:F33"/>
    <mergeCell ref="G33:J33"/>
    <mergeCell ref="P33:Q33"/>
    <mergeCell ref="D29:D31"/>
    <mergeCell ref="A9:A11"/>
    <mergeCell ref="B9:B11"/>
    <mergeCell ref="D9:E9"/>
    <mergeCell ref="F9:G9"/>
    <mergeCell ref="H9:K9"/>
    <mergeCell ref="A15:A17"/>
    <mergeCell ref="B15:B17"/>
    <mergeCell ref="A18:B18"/>
    <mergeCell ref="C18:R18"/>
    <mergeCell ref="L9:R9"/>
    <mergeCell ref="D10:E10"/>
    <mergeCell ref="F10:G10"/>
    <mergeCell ref="H10:K10"/>
    <mergeCell ref="L10:R11"/>
    <mergeCell ref="D11:E11"/>
    <mergeCell ref="F11:G11"/>
    <mergeCell ref="H11:K11"/>
    <mergeCell ref="D15:E15"/>
    <mergeCell ref="F15:G15"/>
    <mergeCell ref="H15:K15"/>
    <mergeCell ref="D17:E17"/>
    <mergeCell ref="F17:G17"/>
    <mergeCell ref="L13:R14"/>
    <mergeCell ref="D14:E14"/>
    <mergeCell ref="A19:A21"/>
    <mergeCell ref="B19:B21"/>
    <mergeCell ref="E19:F19"/>
    <mergeCell ref="G19:J19"/>
    <mergeCell ref="L19:R19"/>
    <mergeCell ref="E20:F20"/>
    <mergeCell ref="G20:J20"/>
    <mergeCell ref="A25:A27"/>
    <mergeCell ref="B25:B27"/>
    <mergeCell ref="E25:F25"/>
    <mergeCell ref="G25:J25"/>
    <mergeCell ref="L25:R25"/>
    <mergeCell ref="E26:F26"/>
    <mergeCell ref="G26:J26"/>
    <mergeCell ref="L20:R21"/>
    <mergeCell ref="E21:F21"/>
    <mergeCell ref="G21:J21"/>
    <mergeCell ref="D6:E6"/>
    <mergeCell ref="F6:G6"/>
    <mergeCell ref="H6:K6"/>
    <mergeCell ref="L6:R6"/>
    <mergeCell ref="D7:E7"/>
    <mergeCell ref="F7:G7"/>
    <mergeCell ref="H7:K7"/>
    <mergeCell ref="L7:R8"/>
    <mergeCell ref="D8:E8"/>
    <mergeCell ref="F8:G8"/>
    <mergeCell ref="H8:K8"/>
    <mergeCell ref="A67:A69"/>
    <mergeCell ref="B67:B69"/>
    <mergeCell ref="D67:E67"/>
    <mergeCell ref="I67:K67"/>
    <mergeCell ref="H69:K69"/>
    <mergeCell ref="B60:B62"/>
    <mergeCell ref="H66:K66"/>
    <mergeCell ref="H68:K68"/>
    <mergeCell ref="F60:G60"/>
    <mergeCell ref="F61:G61"/>
    <mergeCell ref="H61:K61"/>
    <mergeCell ref="I62:K62"/>
    <mergeCell ref="I64:K64"/>
    <mergeCell ref="D65:E65"/>
    <mergeCell ref="I60:K60"/>
    <mergeCell ref="D61:E61"/>
    <mergeCell ref="F62:G62"/>
    <mergeCell ref="D68:E68"/>
    <mergeCell ref="D69:E69"/>
    <mergeCell ref="F14:G14"/>
    <mergeCell ref="H14:K14"/>
    <mergeCell ref="L23:R24"/>
    <mergeCell ref="E24:F24"/>
    <mergeCell ref="G24:J24"/>
    <mergeCell ref="M29:R29"/>
    <mergeCell ref="M30:N30"/>
    <mergeCell ref="O30:Q30"/>
    <mergeCell ref="E29:F31"/>
    <mergeCell ref="G29:J31"/>
    <mergeCell ref="K29:K31"/>
    <mergeCell ref="L29:L31"/>
    <mergeCell ref="L26:R27"/>
    <mergeCell ref="E27:F27"/>
    <mergeCell ref="G27:J27"/>
    <mergeCell ref="B28:R28"/>
    <mergeCell ref="A2:R2"/>
    <mergeCell ref="A3:B3"/>
    <mergeCell ref="C3:R3"/>
    <mergeCell ref="A4:B4"/>
    <mergeCell ref="C4:R4"/>
    <mergeCell ref="A5:B5"/>
    <mergeCell ref="C5:K5"/>
    <mergeCell ref="L5:P5"/>
    <mergeCell ref="Q5:R5"/>
    <mergeCell ref="A6:A8"/>
    <mergeCell ref="B6:B8"/>
    <mergeCell ref="A22:A24"/>
    <mergeCell ref="B22:B24"/>
    <mergeCell ref="E22:F22"/>
    <mergeCell ref="G22:J22"/>
    <mergeCell ref="L22:R22"/>
    <mergeCell ref="E23:F23"/>
    <mergeCell ref="G23:J23"/>
    <mergeCell ref="D16:E16"/>
    <mergeCell ref="F16:G16"/>
    <mergeCell ref="H16:K16"/>
    <mergeCell ref="L15:R15"/>
    <mergeCell ref="L16:R17"/>
    <mergeCell ref="H17:K17"/>
    <mergeCell ref="A12:A14"/>
    <mergeCell ref="B12:B14"/>
    <mergeCell ref="D12:E12"/>
    <mergeCell ref="F12:G12"/>
    <mergeCell ref="H12:K12"/>
    <mergeCell ref="L12:R12"/>
    <mergeCell ref="D13:E13"/>
    <mergeCell ref="F13:G13"/>
    <mergeCell ref="H13:K13"/>
    <mergeCell ref="A41:A43"/>
    <mergeCell ref="B41:B43"/>
    <mergeCell ref="A37:B37"/>
    <mergeCell ref="C37:R37"/>
    <mergeCell ref="P36:Q36"/>
    <mergeCell ref="G36:J36"/>
    <mergeCell ref="E36:F36"/>
    <mergeCell ref="E35:F35"/>
    <mergeCell ref="G35:J35"/>
    <mergeCell ref="P35:Q35"/>
    <mergeCell ref="D41:E41"/>
    <mergeCell ref="H41:K41"/>
    <mergeCell ref="L41:R41"/>
    <mergeCell ref="D42:E42"/>
    <mergeCell ref="H42:K42"/>
    <mergeCell ref="L42:R43"/>
    <mergeCell ref="D43:E43"/>
    <mergeCell ref="H43:K43"/>
    <mergeCell ref="A38:A40"/>
    <mergeCell ref="B38:B40"/>
    <mergeCell ref="H40:K40"/>
    <mergeCell ref="D38:E38"/>
    <mergeCell ref="H38:K38"/>
    <mergeCell ref="L38:R38"/>
    <mergeCell ref="D39:E39"/>
    <mergeCell ref="H39:K39"/>
    <mergeCell ref="L39:R40"/>
    <mergeCell ref="D40:E40"/>
    <mergeCell ref="R30:R31"/>
    <mergeCell ref="P31:Q31"/>
    <mergeCell ref="E56:F56"/>
    <mergeCell ref="G55:J55"/>
    <mergeCell ref="G56:J56"/>
    <mergeCell ref="L44:R44"/>
    <mergeCell ref="L45:R46"/>
    <mergeCell ref="P55:Q55"/>
    <mergeCell ref="P56:Q56"/>
    <mergeCell ref="E51:F53"/>
    <mergeCell ref="G51:J53"/>
    <mergeCell ref="E55:F55"/>
    <mergeCell ref="L51:L53"/>
    <mergeCell ref="G34:J34"/>
    <mergeCell ref="P34:Q34"/>
    <mergeCell ref="E34:F34"/>
    <mergeCell ref="A51:A53"/>
    <mergeCell ref="B51:B53"/>
    <mergeCell ref="C51:C53"/>
    <mergeCell ref="D51:D53"/>
    <mergeCell ref="G54:J54"/>
    <mergeCell ref="E57:F57"/>
    <mergeCell ref="B47:B49"/>
    <mergeCell ref="D47:E47"/>
    <mergeCell ref="H47:K47"/>
    <mergeCell ref="B50:R50"/>
    <mergeCell ref="E54:F54"/>
    <mergeCell ref="D48:E48"/>
    <mergeCell ref="H48:K48"/>
    <mergeCell ref="L48:R49"/>
    <mergeCell ref="D49:E49"/>
    <mergeCell ref="H49:K49"/>
    <mergeCell ref="P54:Q54"/>
    <mergeCell ref="P57:Q57"/>
    <mergeCell ref="M51:R51"/>
    <mergeCell ref="M52:N52"/>
    <mergeCell ref="O52:Q52"/>
    <mergeCell ref="R52:R53"/>
    <mergeCell ref="P53:Q53"/>
    <mergeCell ref="K51:K53"/>
    <mergeCell ref="A44:A46"/>
    <mergeCell ref="B44:B46"/>
    <mergeCell ref="D44:E44"/>
    <mergeCell ref="D45:E45"/>
    <mergeCell ref="H45:K45"/>
    <mergeCell ref="D46:E46"/>
    <mergeCell ref="H46:K46"/>
    <mergeCell ref="H44:K44"/>
    <mergeCell ref="L47:R47"/>
    <mergeCell ref="A47:A49"/>
    <mergeCell ref="A78:A79"/>
    <mergeCell ref="A75:A77"/>
    <mergeCell ref="P155:Q155"/>
    <mergeCell ref="A72:A74"/>
    <mergeCell ref="A70:A71"/>
    <mergeCell ref="A88:A90"/>
    <mergeCell ref="C63:R63"/>
    <mergeCell ref="E78:F78"/>
    <mergeCell ref="G78:J78"/>
    <mergeCell ref="G75:J75"/>
    <mergeCell ref="G85:J85"/>
    <mergeCell ref="I88:K88"/>
    <mergeCell ref="B88:B90"/>
    <mergeCell ref="D88:E88"/>
    <mergeCell ref="K72:K74"/>
    <mergeCell ref="E155:F155"/>
    <mergeCell ref="G155:J155"/>
    <mergeCell ref="D89:E89"/>
    <mergeCell ref="C87:R87"/>
    <mergeCell ref="E85:F85"/>
    <mergeCell ref="P84:Q84"/>
    <mergeCell ref="B72:B74"/>
    <mergeCell ref="J90:K90"/>
    <mergeCell ref="A87:B87"/>
    <mergeCell ref="E175:F175"/>
    <mergeCell ref="G175:J175"/>
    <mergeCell ref="P175:Q175"/>
    <mergeCell ref="D169:E169"/>
    <mergeCell ref="P151:Q151"/>
    <mergeCell ref="E152:F152"/>
    <mergeCell ref="G152:J152"/>
    <mergeCell ref="P174:Q174"/>
    <mergeCell ref="E164:F164"/>
    <mergeCell ref="G164:J164"/>
    <mergeCell ref="P164:Q164"/>
    <mergeCell ref="D168:E168"/>
    <mergeCell ref="P163:Q163"/>
    <mergeCell ref="E165:F165"/>
    <mergeCell ref="G165:J165"/>
    <mergeCell ref="P165:Q165"/>
    <mergeCell ref="E166:F166"/>
    <mergeCell ref="G166:J166"/>
    <mergeCell ref="P166:Q166"/>
    <mergeCell ref="E154:F154"/>
    <mergeCell ref="G154:J154"/>
    <mergeCell ref="P154:Q154"/>
    <mergeCell ref="B171:R171"/>
    <mergeCell ref="B161:B163"/>
    <mergeCell ref="M161:R161"/>
    <mergeCell ref="G147:J147"/>
    <mergeCell ref="G149:J149"/>
    <mergeCell ref="P149:Q149"/>
    <mergeCell ref="I157:K157"/>
    <mergeCell ref="L157:R157"/>
    <mergeCell ref="P150:Q150"/>
    <mergeCell ref="C143:C145"/>
    <mergeCell ref="P145:Q145"/>
    <mergeCell ref="B160:R160"/>
    <mergeCell ref="H158:K158"/>
    <mergeCell ref="C156:R156"/>
    <mergeCell ref="E151:F151"/>
    <mergeCell ref="P147:Q147"/>
    <mergeCell ref="P152:Q152"/>
    <mergeCell ref="A139:A141"/>
    <mergeCell ref="D139:E139"/>
    <mergeCell ref="A147:A148"/>
    <mergeCell ref="E148:F148"/>
    <mergeCell ref="G148:J148"/>
    <mergeCell ref="E150:F150"/>
    <mergeCell ref="E149:F149"/>
    <mergeCell ref="P148:Q148"/>
    <mergeCell ref="D137:E137"/>
    <mergeCell ref="H137:K137"/>
    <mergeCell ref="E143:F145"/>
    <mergeCell ref="G143:J145"/>
    <mergeCell ref="K143:K145"/>
    <mergeCell ref="L143:L145"/>
    <mergeCell ref="H140:K140"/>
    <mergeCell ref="M144:N144"/>
    <mergeCell ref="B142:R142"/>
    <mergeCell ref="B136:B138"/>
    <mergeCell ref="O144:Q144"/>
    <mergeCell ref="M143:R143"/>
    <mergeCell ref="L140:R141"/>
    <mergeCell ref="E146:F146"/>
    <mergeCell ref="G146:J146"/>
    <mergeCell ref="P146:Q146"/>
    <mergeCell ref="C132:R132"/>
    <mergeCell ref="R144:R145"/>
    <mergeCell ref="L133:R133"/>
    <mergeCell ref="L130:R131"/>
    <mergeCell ref="I131:K131"/>
    <mergeCell ref="D133:E133"/>
    <mergeCell ref="D136:E136"/>
    <mergeCell ref="I136:K136"/>
    <mergeCell ref="L136:R136"/>
    <mergeCell ref="D141:E141"/>
    <mergeCell ref="I141:K141"/>
    <mergeCell ref="D138:E138"/>
    <mergeCell ref="I133:K133"/>
    <mergeCell ref="I135:K135"/>
    <mergeCell ref="D135:E135"/>
    <mergeCell ref="L134:R135"/>
    <mergeCell ref="F131:G131"/>
    <mergeCell ref="I130:K130"/>
    <mergeCell ref="A116:A118"/>
    <mergeCell ref="B116:B118"/>
    <mergeCell ref="C116:C118"/>
    <mergeCell ref="F129:G129"/>
    <mergeCell ref="F130:G130"/>
    <mergeCell ref="L129:R129"/>
    <mergeCell ref="E126:F126"/>
    <mergeCell ref="G96:J96"/>
    <mergeCell ref="E96:F96"/>
    <mergeCell ref="G119:J119"/>
    <mergeCell ref="A128:B128"/>
    <mergeCell ref="E98:F98"/>
    <mergeCell ref="G98:J98"/>
    <mergeCell ref="P98:Q98"/>
    <mergeCell ref="P105:Q105"/>
    <mergeCell ref="I109:K109"/>
    <mergeCell ref="H110:K110"/>
    <mergeCell ref="P124:Q124"/>
    <mergeCell ref="E121:F121"/>
    <mergeCell ref="E125:F125"/>
    <mergeCell ref="P125:Q125"/>
    <mergeCell ref="C127:R127"/>
    <mergeCell ref="I129:K129"/>
    <mergeCell ref="C128:K128"/>
    <mergeCell ref="B133:B135"/>
    <mergeCell ref="G126:H126"/>
    <mergeCell ref="E147:F147"/>
    <mergeCell ref="G151:J151"/>
    <mergeCell ref="R94:R95"/>
    <mergeCell ref="P95:Q95"/>
    <mergeCell ref="M93:R93"/>
    <mergeCell ref="E97:F97"/>
    <mergeCell ref="G97:J97"/>
    <mergeCell ref="P97:Q97"/>
    <mergeCell ref="E99:F99"/>
    <mergeCell ref="G99:J99"/>
    <mergeCell ref="P99:Q99"/>
    <mergeCell ref="L93:L95"/>
    <mergeCell ref="K116:K118"/>
    <mergeCell ref="M94:N94"/>
    <mergeCell ref="P104:Q104"/>
    <mergeCell ref="D114:E114"/>
    <mergeCell ref="I114:K114"/>
    <mergeCell ref="B115:R115"/>
    <mergeCell ref="L116:L118"/>
    <mergeCell ref="M116:R116"/>
    <mergeCell ref="D140:E140"/>
    <mergeCell ref="D143:D145"/>
    <mergeCell ref="P96:Q96"/>
    <mergeCell ref="A93:A95"/>
    <mergeCell ref="K93:K95"/>
    <mergeCell ref="B93:B95"/>
    <mergeCell ref="D93:D95"/>
    <mergeCell ref="E104:F104"/>
    <mergeCell ref="E106:F106"/>
    <mergeCell ref="G106:J106"/>
    <mergeCell ref="P107:Q107"/>
    <mergeCell ref="C93:C95"/>
    <mergeCell ref="E93:F95"/>
    <mergeCell ref="G93:J95"/>
    <mergeCell ref="P100:Q100"/>
    <mergeCell ref="E103:F103"/>
    <mergeCell ref="G103:J103"/>
    <mergeCell ref="P103:Q103"/>
    <mergeCell ref="E105:F105"/>
    <mergeCell ref="E102:F102"/>
    <mergeCell ref="G102:J102"/>
    <mergeCell ref="P102:Q102"/>
    <mergeCell ref="A129:A131"/>
    <mergeCell ref="G76:J76"/>
    <mergeCell ref="G77:J77"/>
    <mergeCell ref="P83:Q83"/>
    <mergeCell ref="E86:F86"/>
    <mergeCell ref="G86:J86"/>
    <mergeCell ref="P86:Q86"/>
    <mergeCell ref="D90:E90"/>
    <mergeCell ref="H89:K89"/>
    <mergeCell ref="P77:Q77"/>
    <mergeCell ref="P82:Q82"/>
    <mergeCell ref="A91:A92"/>
    <mergeCell ref="B91:R92"/>
    <mergeCell ref="M117:N117"/>
    <mergeCell ref="O117:Q117"/>
    <mergeCell ref="R117:R118"/>
    <mergeCell ref="P118:Q118"/>
    <mergeCell ref="O94:Q94"/>
    <mergeCell ref="E100:F100"/>
    <mergeCell ref="G100:J100"/>
    <mergeCell ref="D109:E109"/>
    <mergeCell ref="E101:F101"/>
    <mergeCell ref="G101:J101"/>
    <mergeCell ref="P101:Q101"/>
    <mergeCell ref="B129:B131"/>
    <mergeCell ref="D129:E129"/>
    <mergeCell ref="A58:B58"/>
    <mergeCell ref="B139:B141"/>
    <mergeCell ref="B143:B145"/>
    <mergeCell ref="A60:A62"/>
    <mergeCell ref="A143:A145"/>
    <mergeCell ref="G104:J104"/>
    <mergeCell ref="G105:J105"/>
    <mergeCell ref="G79:J79"/>
    <mergeCell ref="D60:E60"/>
    <mergeCell ref="E82:F82"/>
    <mergeCell ref="G82:J82"/>
    <mergeCell ref="E83:F83"/>
    <mergeCell ref="G83:J83"/>
    <mergeCell ref="G81:J81"/>
    <mergeCell ref="A108:B108"/>
    <mergeCell ref="D131:E131"/>
    <mergeCell ref="A133:A135"/>
    <mergeCell ref="H134:K134"/>
    <mergeCell ref="A127:B127"/>
    <mergeCell ref="D130:E130"/>
    <mergeCell ref="I126:J126"/>
    <mergeCell ref="E107:F107"/>
    <mergeCell ref="G123:J123"/>
    <mergeCell ref="D134:E134"/>
    <mergeCell ref="P106:Q106"/>
    <mergeCell ref="L137:R138"/>
    <mergeCell ref="I139:K139"/>
    <mergeCell ref="L139:R139"/>
    <mergeCell ref="G107:J107"/>
    <mergeCell ref="L128:P128"/>
    <mergeCell ref="Q128:R128"/>
    <mergeCell ref="E122:F122"/>
    <mergeCell ref="P126:Q126"/>
    <mergeCell ref="P119:Q119"/>
    <mergeCell ref="G116:J118"/>
    <mergeCell ref="D110:E110"/>
    <mergeCell ref="D111:E111"/>
    <mergeCell ref="I111:K111"/>
    <mergeCell ref="L112:R112"/>
    <mergeCell ref="D112:E112"/>
    <mergeCell ref="I112:K112"/>
    <mergeCell ref="G125:H125"/>
    <mergeCell ref="I125:J125"/>
    <mergeCell ref="G124:J124"/>
    <mergeCell ref="L110:R111"/>
    <mergeCell ref="L109:R109"/>
    <mergeCell ref="A161:A163"/>
    <mergeCell ref="R162:R163"/>
    <mergeCell ref="A109:A111"/>
    <mergeCell ref="B109:B111"/>
    <mergeCell ref="E120:F120"/>
    <mergeCell ref="G120:J120"/>
    <mergeCell ref="P120:Q120"/>
    <mergeCell ref="D116:D118"/>
    <mergeCell ref="E116:F118"/>
    <mergeCell ref="A112:A114"/>
    <mergeCell ref="B112:B114"/>
    <mergeCell ref="E119:F119"/>
    <mergeCell ref="D113:E113"/>
    <mergeCell ref="H113:K113"/>
    <mergeCell ref="L113:R114"/>
    <mergeCell ref="E153:F153"/>
    <mergeCell ref="G153:J153"/>
    <mergeCell ref="P153:Q153"/>
    <mergeCell ref="A157:A159"/>
    <mergeCell ref="B157:B159"/>
    <mergeCell ref="D157:E157"/>
    <mergeCell ref="A156:B156"/>
    <mergeCell ref="G150:J150"/>
    <mergeCell ref="A132:B132"/>
  </mergeCells>
  <dataValidations count="1">
    <dataValidation operator="lessThan" showErrorMessage="1" errorTitle="შეცდომაა" error="აღნიშნული ინფორმაცია არ შეცვალოთ !" sqref="A165:A166 A106:A107" xr:uid="{00000000-0002-0000-0000-000000000000}"/>
  </dataValidations>
  <pageMargins left="0.7" right="0.7" top="0.75" bottom="0.75" header="0.3" footer="0.3"/>
  <pageSetup scale="2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15"/>
  <sheetViews>
    <sheetView tabSelected="1" workbookViewId="0">
      <selection activeCell="A3" sqref="A3"/>
    </sheetView>
  </sheetViews>
  <sheetFormatPr defaultRowHeight="15" x14ac:dyDescent="0.25"/>
  <cols>
    <col min="1" max="1" width="20.7109375" customWidth="1"/>
    <col min="2" max="2" width="20.140625" customWidth="1"/>
    <col min="3" max="3" width="16.140625" bestFit="1" customWidth="1"/>
    <col min="7" max="7" width="13.5703125" bestFit="1" customWidth="1"/>
  </cols>
  <sheetData>
    <row r="2" spans="1:7" x14ac:dyDescent="0.25">
      <c r="C2" t="s">
        <v>274</v>
      </c>
    </row>
    <row r="3" spans="1:7" x14ac:dyDescent="0.25">
      <c r="A3" t="s">
        <v>2</v>
      </c>
      <c r="B3" s="36">
        <f>'გეგმა 2024-2026'!L32+'გეგმა 2024-2026'!L33+'გეგმა 2024-2026'!L34+'გეგმა 2024-2026'!L35+'გეგმა 2024-2026'!L36</f>
        <v>35406000</v>
      </c>
      <c r="C3" s="54">
        <f>B3*100/B5</f>
        <v>98.186356073211314</v>
      </c>
    </row>
    <row r="4" spans="1:7" x14ac:dyDescent="0.25">
      <c r="B4" s="36">
        <f>'გეგმა 2024-2026'!L55+'გეგმა 2024-2026'!L56+'გეგმა 2024-2026'!L57</f>
        <v>654000</v>
      </c>
      <c r="C4" s="54">
        <f>B4*100/B5</f>
        <v>1.8136439267886855</v>
      </c>
    </row>
    <row r="5" spans="1:7" x14ac:dyDescent="0.25">
      <c r="B5" s="53">
        <f>SUM(B3:B4)</f>
        <v>36060000</v>
      </c>
      <c r="C5" s="55">
        <f>B5*100/B15</f>
        <v>1.1518465315381337</v>
      </c>
    </row>
    <row r="6" spans="1:7" x14ac:dyDescent="0.25">
      <c r="A6" t="s">
        <v>40</v>
      </c>
      <c r="B6" s="36">
        <f>'გეგმა 2024-2026'!L75+'გეგმა 2024-2026'!L76+'გეგმა 2024-2026'!L77+'გეგმა 2024-2026'!L78+'გეგმა 2024-2026'!L79+'გეგმა 2024-2026'!L80+'გეგმა 2024-2026'!L81+'გეგმა 2024-2026'!L82+'გეგმა 2024-2026'!L83+'გეგმა 2024-2026'!L84+'გეგმა 2024-2026'!L85+'გეგმა 2024-2026'!L86</f>
        <v>2314885934.9000001</v>
      </c>
      <c r="C6" s="54">
        <f>B6*100/B9</f>
        <v>96.685918336914284</v>
      </c>
    </row>
    <row r="7" spans="1:7" x14ac:dyDescent="0.25">
      <c r="B7" s="36">
        <f>SUM('გეგმა 2024-2026'!L96:L107)</f>
        <v>47979777</v>
      </c>
      <c r="C7" s="54">
        <f>B7*100/B9</f>
        <v>2.0039729521471026</v>
      </c>
      <c r="G7" s="60"/>
    </row>
    <row r="8" spans="1:7" x14ac:dyDescent="0.25">
      <c r="B8" s="37">
        <f>'გეგმა 2024-2026'!L119+'გეგმა 2024-2026'!L120+'გეგმა 2024-2026'!L121+'გეგმა 2024-2026'!L122+'გეგმა 2024-2026'!L123+'გეგმა 2024-2026'!L124+'გეგმა 2024-2026'!L126</f>
        <v>31367052</v>
      </c>
      <c r="C8" s="54">
        <f>B8*100/B9</f>
        <v>1.310108710938604</v>
      </c>
    </row>
    <row r="9" spans="1:7" x14ac:dyDescent="0.25">
      <c r="B9" s="38">
        <f>SUM(B6:B8)</f>
        <v>2394232763.9000001</v>
      </c>
      <c r="C9" s="55">
        <f>B9*100/B15</f>
        <v>76.47777883508526</v>
      </c>
    </row>
    <row r="10" spans="1:7" x14ac:dyDescent="0.25">
      <c r="A10" t="s">
        <v>46</v>
      </c>
      <c r="B10" s="50">
        <f>'გეგმა 2024-2026'!L146+'გეგმა 2024-2026'!L147+'გეგმა 2024-2026'!L148+'გეგმა 2024-2026'!L149+'გეგმა 2024-2026'!L151+'გეგმა 2024-2026'!L152+'გეგმა 2024-2026'!L153+'გეგმა 2024-2026'!L154+'გეგმა 2024-2026'!L155</f>
        <v>358087183.69</v>
      </c>
      <c r="C10" s="54">
        <f>B10*100/B13</f>
        <v>51.131015323363741</v>
      </c>
    </row>
    <row r="11" spans="1:7" x14ac:dyDescent="0.25">
      <c r="B11" s="51">
        <f>'გეგმა 2024-2026'!L164+'გეგმა 2024-2026'!L165+'გეგმა 2024-2026'!L166</f>
        <v>339095445</v>
      </c>
      <c r="C11" s="54">
        <f>B11*100/B13</f>
        <v>48.41919840780394</v>
      </c>
    </row>
    <row r="12" spans="1:7" x14ac:dyDescent="0.25">
      <c r="B12" s="42">
        <f>'გეგმა 2024-2026'!L175</f>
        <v>3150000</v>
      </c>
      <c r="C12" s="54">
        <f>B12*100/B13</f>
        <v>0.44978626883231188</v>
      </c>
    </row>
    <row r="13" spans="1:7" x14ac:dyDescent="0.25">
      <c r="B13" s="52">
        <f>SUM(B10:B12)</f>
        <v>700332628.69000006</v>
      </c>
      <c r="C13" s="55">
        <f>B13*100/B15</f>
        <v>22.370374633376599</v>
      </c>
    </row>
    <row r="15" spans="1:7" x14ac:dyDescent="0.25">
      <c r="A15" t="s">
        <v>273</v>
      </c>
      <c r="B15" s="42">
        <f>B5+B9+B13</f>
        <v>3130625392.5900002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გეგმა 2024-2026</vt:lpstr>
      <vt:lpstr>ჯამი</vt:lpstr>
      <vt:lpstr>'გეგმა 2024-2026'!_Hlk131512594</vt:lpstr>
      <vt:lpstr>'გეგმა 2024-2026'!Print_Area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2024-08-30T09:12:57Z</dcterms:modified>
</cp:coreProperties>
</file>